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32760" windowWidth="10830" windowHeight="10290" activeTab="0"/>
  </bookViews>
  <sheets>
    <sheet name="Brauprotokoll" sheetId="1" r:id="rId1"/>
    <sheet name="Malzsorten EBC" sheetId="2" r:id="rId2"/>
    <sheet name="Farbe EBC" sheetId="3" r:id="rId3"/>
  </sheets>
  <definedNames>
    <definedName name="_xlfn.SUMIFS" hidden="1">#NAME?</definedName>
    <definedName name="_xlnm.Print_Area" localSheetId="0">'Brauprotokoll'!$A$1:$P$74</definedName>
    <definedName name="_xlnm.Print_Area" localSheetId="2">'Farbe EBC'!$B$1:$J$80</definedName>
    <definedName name="_xlnm.Print_Area" localSheetId="1">'Malzsorten EBC'!$A$1:$I$38</definedName>
    <definedName name="EBCWerte">'Malzsorten EBC'!$C$8:$C$29</definedName>
    <definedName name="Malzsorten">'Malzsorten EBC'!$A$2:$A$29</definedName>
  </definedNames>
  <calcPr fullCalcOnLoad="1"/>
</workbook>
</file>

<file path=xl/comments1.xml><?xml version="1.0" encoding="utf-8"?>
<comments xmlns="http://schemas.openxmlformats.org/spreadsheetml/2006/main">
  <authors>
    <author>Manfred</author>
  </authors>
  <commentList>
    <comment ref="M8" authorId="0">
      <text>
        <r>
          <rPr>
            <sz val="16"/>
            <rFont val="Verdana"/>
            <family val="2"/>
          </rPr>
          <t>Isomesierungs-rate max. 28.5% bei 11°P.
Pro +1°P = -1% Isomesierungsrate</t>
        </r>
      </text>
    </comment>
    <comment ref="N9" authorId="0">
      <text>
        <r>
          <rPr>
            <sz val="9"/>
            <rFont val="Segoe UI"/>
            <family val="2"/>
          </rPr>
          <t xml:space="preserve">
</t>
        </r>
        <r>
          <rPr>
            <sz val="14"/>
            <rFont val="Verdana"/>
            <family val="2"/>
          </rPr>
          <t>Bittere des Bieres mit Hopfen-Peletts</t>
        </r>
      </text>
    </comment>
    <comment ref="K10" authorId="0">
      <text>
        <r>
          <rPr>
            <sz val="14"/>
            <rFont val="Verdana"/>
            <family val="2"/>
          </rPr>
          <t xml:space="preserve">Bierfarbe nach EBC </t>
        </r>
        <r>
          <rPr>
            <sz val="9"/>
            <rFont val="Segoe UI"/>
            <family val="2"/>
          </rPr>
          <t xml:space="preserve">
</t>
        </r>
      </text>
    </comment>
    <comment ref="L9" authorId="0">
      <text>
        <r>
          <rPr>
            <sz val="14"/>
            <rFont val="Verdana"/>
            <family val="2"/>
          </rPr>
          <t>Bittere des Bieres mit Hopfen-Dolden.</t>
        </r>
        <r>
          <rPr>
            <sz val="9"/>
            <rFont val="Segoe UI"/>
            <family val="2"/>
          </rPr>
          <t xml:space="preserve">
</t>
        </r>
      </text>
    </comment>
    <comment ref="N12" authorId="0">
      <text>
        <r>
          <rPr>
            <sz val="16"/>
            <rFont val="Arial"/>
            <family val="2"/>
          </rPr>
          <t xml:space="preserve">Für die tatsächliche Alkoholbestimmung wird der Stw-Wert vor und nach der Gärung benötigt.Feld ( E45) </t>
        </r>
        <r>
          <rPr>
            <b/>
            <sz val="16"/>
            <rFont val="Arial"/>
            <family val="2"/>
          </rPr>
          <t>Nicht</t>
        </r>
        <r>
          <rPr>
            <sz val="16"/>
            <rFont val="Arial"/>
            <family val="2"/>
          </rPr>
          <t xml:space="preserve"> der des EVG (D37).</t>
        </r>
      </text>
    </comment>
    <comment ref="L7" authorId="0">
      <text>
        <r>
          <rPr>
            <sz val="12"/>
            <rFont val="Segoe UI"/>
            <family val="2"/>
          </rPr>
          <t>Bezugsfeld. Hier nicht eintragen oder löschen!</t>
        </r>
      </text>
    </comment>
    <comment ref="M10" authorId="0">
      <text>
        <r>
          <rPr>
            <sz val="16"/>
            <rFont val="Segoe UI"/>
            <family val="2"/>
          </rPr>
          <t xml:space="preserve">Bezugsfeld. Hier nicht eintragen oder löschen!
</t>
        </r>
      </text>
    </comment>
    <comment ref="L10" authorId="0">
      <text>
        <r>
          <rPr>
            <b/>
            <sz val="12"/>
            <rFont val="Verdana"/>
            <family val="2"/>
          </rPr>
          <t xml:space="preserve">Dein Braulehrer sagt:
</t>
        </r>
        <r>
          <rPr>
            <b/>
            <sz val="9"/>
            <rFont val="Segoe UI"/>
            <family val="2"/>
          </rPr>
          <t xml:space="preserve">
</t>
        </r>
        <r>
          <rPr>
            <sz val="16"/>
            <rFont val="Verdana"/>
            <family val="2"/>
          </rPr>
          <t>Bierfarbe wird automatisch ermittel. Hierzu Malzgewicht in kg und EBC eintragn. Ebenso Stammwürze  Sieht Tabellenblatt Malzsort EBC und Farbe EBC</t>
        </r>
        <r>
          <rPr>
            <sz val="9"/>
            <rFont val="Segoe UI"/>
            <family val="2"/>
          </rPr>
          <t xml:space="preserve">
</t>
        </r>
      </text>
    </comment>
    <comment ref="J18" authorId="0">
      <text>
        <r>
          <rPr>
            <b/>
            <sz val="16"/>
            <rFont val="Segoe UI"/>
            <family val="2"/>
          </rPr>
          <t>Bezugsfeld =E37</t>
        </r>
        <r>
          <rPr>
            <sz val="9"/>
            <rFont val="Segoe UI"/>
            <family val="2"/>
          </rPr>
          <t xml:space="preserve">
</t>
        </r>
      </text>
    </comment>
    <comment ref="E37" authorId="0">
      <text>
        <r>
          <rPr>
            <b/>
            <sz val="16"/>
            <rFont val="Segoe UI"/>
            <family val="2"/>
          </rPr>
          <t>Bezugsfeld für Feld i18</t>
        </r>
        <r>
          <rPr>
            <sz val="9"/>
            <rFont val="Segoe UI"/>
            <family val="2"/>
          </rPr>
          <t xml:space="preserve">
</t>
        </r>
      </text>
    </comment>
    <comment ref="M11" authorId="0">
      <text>
        <r>
          <rPr>
            <b/>
            <sz val="11"/>
            <rFont val="Segoe UI"/>
            <family val="2"/>
          </rPr>
          <t>Bezugsfeld ist D46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<sst xmlns="http://schemas.openxmlformats.org/spreadsheetml/2006/main" count="291" uniqueCount="250">
  <si>
    <t>L</t>
  </si>
  <si>
    <t>Menge der Würze:</t>
  </si>
  <si>
    <t>Beginn der Gärung:</t>
  </si>
  <si>
    <t>Bemerkung, Behandlungen usw.:</t>
  </si>
  <si>
    <t>Wochen</t>
  </si>
  <si>
    <t>Stammwürze soll:</t>
  </si>
  <si>
    <t>Datum:</t>
  </si>
  <si>
    <t>Zeit:</t>
  </si>
  <si>
    <t>Anstelltemp:</t>
  </si>
  <si>
    <t>Uhr</t>
  </si>
  <si>
    <t>Layout: Manfred Herweg, Wernerweg 4, 90469 Nürnberg</t>
  </si>
  <si>
    <t>Schaum:</t>
  </si>
  <si>
    <t>Geschmack:</t>
  </si>
  <si>
    <t>(max. 25 °C siehe Beschreibung Hefepackung)</t>
  </si>
  <si>
    <t>°C</t>
  </si>
  <si>
    <t xml:space="preserve">  Uhr</t>
  </si>
  <si>
    <t>Hefegabe:</t>
  </si>
  <si>
    <t>Hauptguß:</t>
  </si>
  <si>
    <t>Schüttung Gesamtgew:</t>
  </si>
  <si>
    <t>(Abhängig vom Hefestamm)</t>
  </si>
  <si>
    <t>Tag des Anstichs</t>
  </si>
  <si>
    <t xml:space="preserve"> nach   30min. Kochzeit</t>
  </si>
  <si>
    <t>Nachguß:</t>
  </si>
  <si>
    <t>(oder alles auf einmal  nach Angabe Braurezept)</t>
  </si>
  <si>
    <t>15-20 min. vor Kochende</t>
  </si>
  <si>
    <t>oberg.:</t>
  </si>
  <si>
    <t>Backhefe:</t>
  </si>
  <si>
    <t>Hefestamm</t>
  </si>
  <si>
    <t xml:space="preserve">Sud-Nr. </t>
  </si>
  <si>
    <t>Mail: bierbraukurse@kabelmai.de</t>
  </si>
  <si>
    <t>Internet: http://www.reiki-bierbrauer.de</t>
  </si>
  <si>
    <t>Temp.</t>
  </si>
  <si>
    <t>Wert der Schnellvergärungprobe:</t>
  </si>
  <si>
    <t>Extrakt der vergorenen Würze:</t>
  </si>
  <si>
    <t>Reifezeit:</t>
  </si>
  <si>
    <t xml:space="preserve"> °C Gärtemperatur</t>
  </si>
  <si>
    <t xml:space="preserve">Würze Kühlen auf    </t>
  </si>
  <si>
    <t>Schlauchen</t>
  </si>
  <si>
    <t>Tel / Fax: 0911/ 89608096, Fax: 0911 71548087, Mobil: 0179 2803168</t>
  </si>
  <si>
    <t>gr.</t>
  </si>
  <si>
    <t>Brautag:</t>
  </si>
  <si>
    <t xml:space="preserve">   Temp:           °C</t>
  </si>
  <si>
    <t>Würze Kühlen auf  25-20°C °C (Anstelltemperatur  bei obergärige und untergärige Gärung )</t>
  </si>
  <si>
    <t>Liter</t>
  </si>
  <si>
    <r>
      <t>B</t>
    </r>
    <r>
      <rPr>
        <b/>
        <sz val="36"/>
        <color indexed="12"/>
        <rFont val="Verdana"/>
        <family val="2"/>
      </rPr>
      <t>rauprotokoll</t>
    </r>
  </si>
  <si>
    <t>→ → →</t>
  </si>
  <si>
    <t>Spezialmalze</t>
  </si>
  <si>
    <t>Grund-
malze</t>
  </si>
  <si>
    <t>vorher Meßzylinder mit Würze füllen und etwas Hefe ca.1 Teelöffel mit in den</t>
  </si>
  <si>
    <t>Meßzylinder für die Schnellvergärungsprobe</t>
  </si>
  <si>
    <t>Datum</t>
  </si>
  <si>
    <t>Merkmal</t>
  </si>
  <si>
    <t>Geruch:</t>
  </si>
  <si>
    <t>Vollmundigkeit</t>
  </si>
  <si>
    <t>Rezenz:</t>
  </si>
  <si>
    <t>Hopfen, Bittere:</t>
  </si>
  <si>
    <t>Gesamteindruck:</t>
  </si>
  <si>
    <t>Während dessen Wasser</t>
  </si>
  <si>
    <t xml:space="preserve">für die Nachgüsse </t>
  </si>
  <si>
    <t>vorbreiten max. 80°C</t>
  </si>
  <si>
    <t>IBU:</t>
  </si>
  <si>
    <t>EBC:</t>
  </si>
  <si>
    <t>Infusionsverfahren Kesselmaische</t>
  </si>
  <si>
    <t>°P</t>
  </si>
  <si>
    <t>obergärig: zus. 1 Woche kalt bei 9°C. Anschl. auf Lagertemperatur runterkühlen unter 5°C bis 0°C</t>
  </si>
  <si>
    <t>(min. 70 Minuten)</t>
  </si>
  <si>
    <t>Stammwürze:</t>
  </si>
  <si>
    <t>Tatsächliche Kochzeit:</t>
  </si>
  <si>
    <t>Extrakt Würze:</t>
  </si>
  <si>
    <t>Extrakt Vorderwürze:</t>
  </si>
  <si>
    <t>Nachgüsse Liter ges.:</t>
  </si>
  <si>
    <t xml:space="preserve">Würze kochen (geplante Kochzeit): </t>
  </si>
  <si>
    <t>gr</t>
  </si>
  <si>
    <t>Isome.</t>
  </si>
  <si>
    <t xml:space="preserve">Dolden   &gt; </t>
  </si>
  <si>
    <t>Pilsnermalz</t>
  </si>
  <si>
    <t>Wienermalz</t>
  </si>
  <si>
    <t>Münchnermalz</t>
  </si>
  <si>
    <t>Sauermalz</t>
  </si>
  <si>
    <t>Farbmalz</t>
  </si>
  <si>
    <t>Braunanzeige Hauptzollamt abgegeben:</t>
  </si>
  <si>
    <t>Schüttung</t>
  </si>
  <si>
    <t>EBC</t>
  </si>
  <si>
    <t>Kara hell</t>
  </si>
  <si>
    <t>Kara dunkel</t>
  </si>
  <si>
    <t>Cara Amber</t>
  </si>
  <si>
    <t>Cara Red</t>
  </si>
  <si>
    <t>Cara Aroma</t>
  </si>
  <si>
    <t>Cara Bohemia</t>
  </si>
  <si>
    <t>Weizen hell</t>
  </si>
  <si>
    <t>Dinkelmalz</t>
  </si>
  <si>
    <t>Emmermalz</t>
  </si>
  <si>
    <t>Weizen dunkel</t>
  </si>
  <si>
    <t>Melanoidinmalz</t>
  </si>
  <si>
    <t>Spitzmalz</t>
  </si>
  <si>
    <t>Gerstenflocken</t>
  </si>
  <si>
    <t>Haferflocken</t>
  </si>
  <si>
    <t>Reisflocken</t>
  </si>
  <si>
    <t>Maisflocken</t>
  </si>
  <si>
    <t>Roggenmalz</t>
  </si>
  <si>
    <t>Malzsorten</t>
  </si>
  <si>
    <t>Whiskymalz</t>
  </si>
  <si>
    <t>Rauchmalz</t>
  </si>
  <si>
    <t>Cara Pils</t>
  </si>
  <si>
    <t>Black Malz</t>
  </si>
  <si>
    <t>Chocolate Malt</t>
  </si>
  <si>
    <t>Pale Ale Malz</t>
  </si>
  <si>
    <t>Hefeart</t>
  </si>
  <si>
    <t>unterg.:</t>
  </si>
  <si>
    <t>Gewicht</t>
  </si>
  <si>
    <t>Alphasäure</t>
  </si>
  <si>
    <t xml:space="preserve">Hopfen </t>
  </si>
  <si>
    <t>Sorte</t>
  </si>
  <si>
    <r>
      <t>Einmaisch: (</t>
    </r>
    <r>
      <rPr>
        <b/>
        <sz val="14"/>
        <rFont val="Verdana"/>
        <family val="2"/>
      </rPr>
      <t>35-</t>
    </r>
    <r>
      <rPr>
        <b/>
        <sz val="14"/>
        <color indexed="10"/>
        <rFont val="Verdana"/>
        <family val="2"/>
      </rPr>
      <t>43</t>
    </r>
    <r>
      <rPr>
        <b/>
        <sz val="14"/>
        <rFont val="Verdana"/>
        <family val="2"/>
      </rPr>
      <t>-63°C</t>
    </r>
    <r>
      <rPr>
        <b/>
        <sz val="18"/>
        <rFont val="Verdana"/>
        <family val="2"/>
      </rPr>
      <t xml:space="preserve">)    </t>
    </r>
  </si>
  <si>
    <t>Soll Temp.</t>
  </si>
  <si>
    <t>Temperaturbereiche von-bis</t>
  </si>
  <si>
    <r>
      <t>Eiweißrast: (</t>
    </r>
    <r>
      <rPr>
        <b/>
        <sz val="14"/>
        <rFont val="Verdana"/>
        <family val="2"/>
      </rPr>
      <t>40-</t>
    </r>
    <r>
      <rPr>
        <b/>
        <sz val="14"/>
        <color indexed="10"/>
        <rFont val="Verdana"/>
        <family val="2"/>
      </rPr>
      <t>50</t>
    </r>
    <r>
      <rPr>
        <b/>
        <sz val="14"/>
        <rFont val="Verdana"/>
        <family val="2"/>
      </rPr>
      <t>-58°C</t>
    </r>
    <r>
      <rPr>
        <b/>
        <sz val="18"/>
        <rFont val="Verdana"/>
        <family val="2"/>
      </rPr>
      <t xml:space="preserve">)    </t>
    </r>
  </si>
  <si>
    <r>
      <t>Maltoserast: (</t>
    </r>
    <r>
      <rPr>
        <b/>
        <sz val="14"/>
        <rFont val="Verdana"/>
        <family val="2"/>
      </rPr>
      <t>58-</t>
    </r>
    <r>
      <rPr>
        <b/>
        <sz val="14"/>
        <color indexed="10"/>
        <rFont val="Verdana"/>
        <family val="2"/>
      </rPr>
      <t>62</t>
    </r>
    <r>
      <rPr>
        <b/>
        <sz val="14"/>
        <rFont val="Verdana"/>
        <family val="2"/>
      </rPr>
      <t>-70°C</t>
    </r>
    <r>
      <rPr>
        <b/>
        <sz val="18"/>
        <rFont val="Verdana"/>
        <family val="2"/>
      </rPr>
      <t xml:space="preserve">)    </t>
    </r>
  </si>
  <si>
    <r>
      <t>Verzuckern:(</t>
    </r>
    <r>
      <rPr>
        <b/>
        <sz val="14"/>
        <rFont val="Verdana"/>
        <family val="2"/>
      </rPr>
      <t>68-</t>
    </r>
    <r>
      <rPr>
        <b/>
        <sz val="14"/>
        <color indexed="10"/>
        <rFont val="Verdana"/>
        <family val="2"/>
      </rPr>
      <t>72</t>
    </r>
    <r>
      <rPr>
        <b/>
        <sz val="14"/>
        <rFont val="Verdana"/>
        <family val="2"/>
      </rPr>
      <t>-76°C</t>
    </r>
    <r>
      <rPr>
        <b/>
        <sz val="18"/>
        <rFont val="Verdana"/>
        <family val="2"/>
      </rPr>
      <t>)</t>
    </r>
  </si>
  <si>
    <t xml:space="preserve">°C      Rast: </t>
  </si>
  <si>
    <t>Minuten</t>
  </si>
  <si>
    <t>dann 76°C</t>
  </si>
  <si>
    <r>
      <t xml:space="preserve">Läutern/Abmaischen -Temperatur vorher auf </t>
    </r>
    <r>
      <rPr>
        <b/>
        <sz val="16"/>
        <color indexed="10"/>
        <rFont val="Verdana"/>
        <family val="2"/>
      </rPr>
      <t>max. auf 78°C</t>
    </r>
    <r>
      <rPr>
        <b/>
        <sz val="16"/>
        <rFont val="Verdana"/>
        <family val="2"/>
      </rPr>
      <t xml:space="preserve"> erhöhen</t>
    </r>
  </si>
  <si>
    <t>evtl.2 Verzuckerung</t>
  </si>
  <si>
    <t>bei 76°C  10 Min.</t>
  </si>
  <si>
    <t>Klarheit:</t>
  </si>
  <si>
    <t>Farbe:</t>
  </si>
  <si>
    <t xml:space="preserve">! Nur für Dolden </t>
  </si>
  <si>
    <t>Gew. in kg:</t>
  </si>
  <si>
    <t>Wasser Hauptguss</t>
  </si>
  <si>
    <t>Wasser Nachguss</t>
  </si>
  <si>
    <t>helles</t>
  </si>
  <si>
    <t>dunkles</t>
  </si>
  <si>
    <t xml:space="preserve"> 3,8 - 4,5 Liter</t>
  </si>
  <si>
    <t xml:space="preserve"> 3 - 3,5 Liter</t>
  </si>
  <si>
    <t>Bierprobe:</t>
  </si>
  <si>
    <t xml:space="preserve">EBC </t>
  </si>
  <si>
    <t xml:space="preserve">Lovibond (CU) </t>
  </si>
  <si>
    <t xml:space="preserve">SRM </t>
  </si>
  <si>
    <t xml:space="preserve">english description </t>
  </si>
  <si>
    <t xml:space="preserve">deutsche Beschreibung </t>
  </si>
  <si>
    <t xml:space="preserve">Farbe </t>
  </si>
  <si>
    <t xml:space="preserve">Biersorten </t>
  </si>
  <si>
    <t xml:space="preserve">yellow, straw, pale </t>
  </si>
  <si>
    <t xml:space="preserve">hell </t>
  </si>
  <si>
    <t xml:space="preserve">Norddeutsches Pilsner, Helles Lager, Export, Helles Weizen </t>
  </si>
  <si>
    <t xml:space="preserve">golden, orange, pale </t>
  </si>
  <si>
    <t xml:space="preserve">gold </t>
  </si>
  <si>
    <t xml:space="preserve">Klassisches Pilsner </t>
  </si>
  <si>
    <t xml:space="preserve">amber </t>
  </si>
  <si>
    <t xml:space="preserve">bernstein </t>
  </si>
  <si>
    <t xml:space="preserve">Märzen, Festbier, Pale Ale </t>
  </si>
  <si>
    <t xml:space="preserve">20-35 </t>
  </si>
  <si>
    <t xml:space="preserve">light brown, copper </t>
  </si>
  <si>
    <t xml:space="preserve">kupfer </t>
  </si>
  <si>
    <t xml:space="preserve">Klassisches Weizen, Dunkles Lager, Alt, Münchner </t>
  </si>
  <si>
    <t xml:space="preserve">35-60 </t>
  </si>
  <si>
    <t xml:space="preserve">20-25 </t>
  </si>
  <si>
    <t xml:space="preserve">brown </t>
  </si>
  <si>
    <t xml:space="preserve">braun </t>
  </si>
  <si>
    <t xml:space="preserve">Dunkler Bock, Dunkles Weizen, Malztrunk </t>
  </si>
  <si>
    <t xml:space="preserve">&gt;60 </t>
  </si>
  <si>
    <t xml:space="preserve">&gt;30 </t>
  </si>
  <si>
    <t xml:space="preserve">&gt;35 </t>
  </si>
  <si>
    <t xml:space="preserve">dark brown, black </t>
  </si>
  <si>
    <t xml:space="preserve">schwarz </t>
  </si>
  <si>
    <t xml:space="preserve">Stout, Schwarzbier, Porter </t>
  </si>
  <si>
    <t>3-6</t>
  </si>
  <si>
    <t xml:space="preserve">4-8 </t>
  </si>
  <si>
    <t xml:space="preserve">8-12 </t>
  </si>
  <si>
    <t xml:space="preserve">12-20 </t>
  </si>
  <si>
    <t xml:space="preserve">SRM = Standard Reference Method </t>
  </si>
  <si>
    <t xml:space="preserve">EBC = European Brewery Convention </t>
  </si>
  <si>
    <t xml:space="preserve">CU = Color Unit </t>
  </si>
  <si>
    <t xml:space="preserve">Malzfarbe </t>
  </si>
  <si>
    <t>Hobbybrauer Wiki</t>
  </si>
  <si>
    <t>in einem</t>
  </si>
  <si>
    <t xml:space="preserve">(Kongressmaischverfahren) </t>
  </si>
  <si>
    <t>Tintometer</t>
  </si>
  <si>
    <r>
      <rPr>
        <b/>
        <sz val="16"/>
        <color indexed="10"/>
        <rFont val="Arial"/>
        <family val="2"/>
      </rPr>
      <t>IBU</t>
    </r>
    <r>
      <rPr>
        <b/>
        <sz val="28"/>
        <color indexed="10"/>
        <rFont val="Arial"/>
        <family val="2"/>
      </rPr>
      <t>*</t>
    </r>
  </si>
  <si>
    <t xml:space="preserve">Die Messung der Farbe erfolgt anhand filtrierter Feinschrot-Laboratoriumswürze  </t>
  </si>
  <si>
    <t xml:space="preserve">amerikanische/englische Farbbezeichnungen für in Deutschland erhältliche Malzsorten umzusetzen. </t>
  </si>
  <si>
    <r>
      <rPr>
        <b/>
        <sz val="26"/>
        <rFont val="Verdana"/>
        <family val="2"/>
      </rPr>
      <t>Bierfarbe</t>
    </r>
    <r>
      <rPr>
        <b/>
        <sz val="24"/>
        <rFont val="Times New Roman"/>
        <family val="1"/>
      </rPr>
      <t xml:space="preserve"> </t>
    </r>
  </si>
  <si>
    <t xml:space="preserve">Es gibt verschiedene Schemata zur Einteilung der Bierfarbe. Die Schemata gehen jeweils von   </t>
  </si>
  <si>
    <t>einer Einheit Malz (1 kg, 1 Pfund) und der jeweiligen Messgröße (Lovibond, SRM, EBC aus.</t>
  </si>
  <si>
    <t>Wenn man unterstellt, dass nur eine Malzart bzw. solche mit gleichem EBC genommen wird, kann man</t>
  </si>
  <si>
    <t xml:space="preserve">vereinfacht unterstellen,dassdie Farbe des Bieres von dem EBC des Malzes abhängt. So ist es möglich, </t>
  </si>
  <si>
    <t>Stw ist:</t>
  </si>
  <si>
    <t>Stw. Ist:</t>
  </si>
  <si>
    <t>Vol% soll:</t>
  </si>
  <si>
    <t>Vol% ist:</t>
  </si>
  <si>
    <t>Ist:</t>
  </si>
  <si>
    <t>Sudmenge in Liter geplant:</t>
  </si>
  <si>
    <t>Malz.</t>
  </si>
  <si>
    <t>L min.</t>
  </si>
  <si>
    <r>
      <t>EBC: ist nur der Durchnschitts-
wert angegeben. zB.: 
Bei Pilsner 3-5EBC=</t>
    </r>
    <r>
      <rPr>
        <sz val="18"/>
        <rFont val="Calibri"/>
        <family val="2"/>
      </rPr>
      <t xml:space="preserve">Ø </t>
    </r>
    <r>
      <rPr>
        <sz val="18"/>
        <rFont val="Verdana"/>
        <family val="2"/>
      </rPr>
      <t>4 EBC</t>
    </r>
  </si>
  <si>
    <t>12,5-13</t>
  </si>
  <si>
    <t>*</t>
  </si>
  <si>
    <t>5-10</t>
  </si>
  <si>
    <t>20-30</t>
  </si>
  <si>
    <t xml:space="preserve">  5-10 nach Kochbeginn(Eiweissbruch)</t>
  </si>
  <si>
    <t>(Raumtemperatur)</t>
  </si>
  <si>
    <t>Gärzeit: im Kühlschrank (*5)-14 Tage (*obergärig)</t>
  </si>
  <si>
    <t>9-10</t>
  </si>
  <si>
    <t>siehe Rezept</t>
  </si>
  <si>
    <t xml:space="preserve">Nachvergärung unter-/obergärig: 1 Woche bei Gärtemperatur </t>
  </si>
  <si>
    <r>
      <rPr>
        <sz val="16"/>
        <rFont val="Verdana"/>
        <family val="2"/>
      </rPr>
      <t xml:space="preserve">Farbmalz extra schroten und erst </t>
    </r>
    <r>
      <rPr>
        <b/>
        <sz val="16"/>
        <rFont val="Verdana"/>
        <family val="2"/>
      </rPr>
      <t>nach der Maltoserast bzw. vor der Verzuckerungsrast</t>
    </r>
    <r>
      <rPr>
        <sz val="16"/>
        <rFont val="Verdana"/>
        <family val="2"/>
      </rPr>
      <t xml:space="preserve"> dazugeben.</t>
    </r>
  </si>
  <si>
    <t xml:space="preserve">Vor der ersten  Hopfengabe Speise für die Starter-Hefe abfüllen und runterkühlen auf Raumtemperatur ca.20- 25°C. </t>
  </si>
  <si>
    <t xml:space="preserve"> Czech Pils</t>
  </si>
  <si>
    <t>Wyeast 2278</t>
  </si>
  <si>
    <r>
      <rPr>
        <b/>
        <sz val="16"/>
        <rFont val="Verdana"/>
        <family val="2"/>
      </rPr>
      <t>°C</t>
    </r>
    <r>
      <rPr>
        <b/>
        <sz val="14"/>
        <rFont val="Verdana"/>
        <family val="2"/>
      </rPr>
      <t xml:space="preserve"> </t>
    </r>
    <r>
      <rPr>
        <b/>
        <sz val="14"/>
        <color indexed="10"/>
        <rFont val="Verdana"/>
        <family val="2"/>
      </rPr>
      <t>Jod normal</t>
    </r>
  </si>
  <si>
    <t>Läuterruhe: 15 Min.</t>
  </si>
  <si>
    <r>
      <t>85 Min</t>
    </r>
    <r>
      <rPr>
        <sz val="14"/>
        <rFont val="Verdana"/>
        <family val="2"/>
      </rPr>
      <t>.</t>
    </r>
  </si>
  <si>
    <t>vom:</t>
  </si>
  <si>
    <t xml:space="preserve">ab Woche: </t>
  </si>
  <si>
    <t>6</t>
  </si>
  <si>
    <t>(wenn du  das erstemal braust, damit die Nachgärung klappt)</t>
  </si>
  <si>
    <t>40</t>
  </si>
  <si>
    <t>danach evtl. Farbmalz dazu</t>
  </si>
  <si>
    <t xml:space="preserve"> °P</t>
  </si>
  <si>
    <t xml:space="preserve"> Liter</t>
  </si>
  <si>
    <t xml:space="preserve"> Liter -</t>
  </si>
  <si>
    <t>Min.</t>
  </si>
  <si>
    <t xml:space="preserve">bis </t>
  </si>
  <si>
    <t xml:space="preserve">vom: </t>
  </si>
  <si>
    <t>L Speise für die Hefe</t>
  </si>
  <si>
    <t xml:space="preserve">incl.     </t>
  </si>
  <si>
    <t>und</t>
  </si>
  <si>
    <t>Nach dem Hopfenkochen bzw.Heißtrubfiltern, Speise für Nachgärung abfüllen. Ca. 10%  bei untergäriger Gärung, 5% bei obergäriger Gärung.</t>
  </si>
  <si>
    <t>mit Farbmalz</t>
  </si>
  <si>
    <t>Kurs 11-23-G</t>
  </si>
  <si>
    <t>0.8</t>
  </si>
  <si>
    <t>1.Hopfengabe 1/2</t>
  </si>
  <si>
    <t>2.Hopfengabe 1/2</t>
  </si>
  <si>
    <t>3.Hopfengabe 1/1</t>
  </si>
  <si>
    <t>Sudausbeute ca:</t>
  </si>
  <si>
    <t>von</t>
  </si>
  <si>
    <t>bis</t>
  </si>
  <si>
    <t xml:space="preserve">von </t>
  </si>
  <si>
    <t xml:space="preserve">von  </t>
  </si>
  <si>
    <t xml:space="preserve">bis  </t>
  </si>
  <si>
    <t xml:space="preserve">gr </t>
  </si>
  <si>
    <t>r</t>
  </si>
  <si>
    <t xml:space="preserve">vom </t>
  </si>
  <si>
    <t>bis .</t>
  </si>
  <si>
    <t xml:space="preserve"> Uhr</t>
  </si>
  <si>
    <t>Dat.</t>
  </si>
  <si>
    <r>
      <t>©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Brauprotokoll Vers.11.2024 -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d</t>
    </r>
    <r>
      <rPr>
        <sz val="12"/>
        <color indexed="10"/>
        <rFont val="Arial"/>
        <family val="2"/>
      </rPr>
      <t>arf kopiert werden!</t>
    </r>
  </si>
  <si>
    <t xml:space="preserve">+ Speise:  </t>
  </si>
  <si>
    <t>ml =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</si>
</sst>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0.0"/>
    <numFmt numFmtId="168" formatCode="_-* #,##0.0\ _€_-;\-* #,##0.0\ _€_-;_-* &quot;-&quot;?\ _€_-;_-@_-"/>
    <numFmt numFmtId="169" formatCode="#,##0\ &quot;€&quot;"/>
    <numFmt numFmtId="170" formatCode="#,##0.00\ &quot;€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[$-F800]dddd\,\ mmmm\ dd\,\ yyyy"/>
    <numFmt numFmtId="176" formatCode="#,##0.0"/>
  </numFmts>
  <fonts count="144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6"/>
      <name val="Arial"/>
      <family val="2"/>
    </font>
    <font>
      <b/>
      <sz val="16"/>
      <color indexed="10"/>
      <name val="Verdana"/>
      <family val="2"/>
    </font>
    <font>
      <sz val="24"/>
      <name val="Verdana"/>
      <family val="2"/>
    </font>
    <font>
      <b/>
      <sz val="18"/>
      <name val="Verdana"/>
      <family val="2"/>
    </font>
    <font>
      <b/>
      <sz val="18"/>
      <color indexed="12"/>
      <name val="Verdana"/>
      <family val="2"/>
    </font>
    <font>
      <b/>
      <sz val="18"/>
      <name val="Arial"/>
      <family val="2"/>
    </font>
    <font>
      <b/>
      <u val="single"/>
      <sz val="18"/>
      <name val="Verdana"/>
      <family val="2"/>
    </font>
    <font>
      <b/>
      <sz val="16"/>
      <color indexed="53"/>
      <name val="Verdana"/>
      <family val="2"/>
    </font>
    <font>
      <b/>
      <u val="single"/>
      <sz val="18"/>
      <color indexed="53"/>
      <name val="Verdana"/>
      <family val="2"/>
    </font>
    <font>
      <b/>
      <sz val="14"/>
      <color indexed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b/>
      <sz val="26"/>
      <name val="Arial"/>
      <family val="2"/>
    </font>
    <font>
      <sz val="14"/>
      <name val="Verdana"/>
      <family val="2"/>
    </font>
    <font>
      <sz val="12"/>
      <color indexed="8"/>
      <name val="Verdana"/>
      <family val="2"/>
    </font>
    <font>
      <b/>
      <sz val="14"/>
      <name val="Arial"/>
      <family val="2"/>
    </font>
    <font>
      <b/>
      <sz val="11"/>
      <name val="Verdana"/>
      <family val="2"/>
    </font>
    <font>
      <b/>
      <sz val="36"/>
      <color indexed="10"/>
      <name val="Verdana"/>
      <family val="2"/>
    </font>
    <font>
      <b/>
      <sz val="36"/>
      <color indexed="12"/>
      <name val="Verdana"/>
      <family val="2"/>
    </font>
    <font>
      <b/>
      <sz val="20"/>
      <name val="Verdana"/>
      <family val="2"/>
    </font>
    <font>
      <b/>
      <strike/>
      <sz val="18"/>
      <name val="Cambria"/>
      <family val="1"/>
    </font>
    <font>
      <b/>
      <strike/>
      <sz val="14"/>
      <name val="Cambria"/>
      <family val="1"/>
    </font>
    <font>
      <b/>
      <strike/>
      <sz val="12"/>
      <name val="Cambria"/>
      <family val="1"/>
    </font>
    <font>
      <strike/>
      <sz val="10"/>
      <name val="Cambria"/>
      <family val="1"/>
    </font>
    <font>
      <strike/>
      <sz val="12"/>
      <name val="Cambria"/>
      <family val="1"/>
    </font>
    <font>
      <sz val="16"/>
      <name val="Verdana"/>
      <family val="2"/>
    </font>
    <font>
      <sz val="12"/>
      <color indexed="10"/>
      <name val="Arial"/>
      <family val="2"/>
    </font>
    <font>
      <sz val="20"/>
      <name val="Arial"/>
      <family val="2"/>
    </font>
    <font>
      <sz val="18"/>
      <name val="Verdana"/>
      <family val="2"/>
    </font>
    <font>
      <sz val="9"/>
      <name val="Segoe UI"/>
      <family val="2"/>
    </font>
    <font>
      <sz val="1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28"/>
      <color indexed="10"/>
      <name val="Arial"/>
      <family val="2"/>
    </font>
    <font>
      <b/>
      <sz val="16"/>
      <color indexed="10"/>
      <name val="Arial"/>
      <family val="2"/>
    </font>
    <font>
      <sz val="11"/>
      <name val="Calibri"/>
      <family val="2"/>
    </font>
    <font>
      <b/>
      <sz val="24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b/>
      <sz val="26"/>
      <name val="Verdana"/>
      <family val="2"/>
    </font>
    <font>
      <u val="single"/>
      <sz val="16"/>
      <color indexed="12"/>
      <name val="Verdana"/>
      <family val="2"/>
    </font>
    <font>
      <sz val="9"/>
      <name val="Arial"/>
      <family val="2"/>
    </font>
    <font>
      <sz val="12"/>
      <name val="Verdana"/>
      <family val="2"/>
    </font>
    <font>
      <b/>
      <u val="single"/>
      <sz val="16"/>
      <name val="Verdana"/>
      <family val="2"/>
    </font>
    <font>
      <b/>
      <sz val="9"/>
      <name val="Segoe UI"/>
      <family val="2"/>
    </font>
    <font>
      <sz val="12"/>
      <name val="Segoe UI"/>
      <family val="2"/>
    </font>
    <font>
      <sz val="16"/>
      <name val="Segoe UI"/>
      <family val="2"/>
    </font>
    <font>
      <sz val="18"/>
      <name val="Calibri"/>
      <family val="2"/>
    </font>
    <font>
      <b/>
      <sz val="18"/>
      <color indexed="10"/>
      <name val="Verdana"/>
      <family val="2"/>
    </font>
    <font>
      <b/>
      <strike/>
      <sz val="18"/>
      <name val="Verdana"/>
      <family val="2"/>
    </font>
    <font>
      <b/>
      <sz val="16"/>
      <name val="Segoe UI"/>
      <family val="2"/>
    </font>
    <font>
      <b/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double"/>
      <sz val="16"/>
      <color indexed="10"/>
      <name val="Verdana"/>
      <family val="2"/>
    </font>
    <font>
      <sz val="10"/>
      <color indexed="10"/>
      <name val="Arial"/>
      <family val="2"/>
    </font>
    <font>
      <b/>
      <sz val="16"/>
      <color indexed="10"/>
      <name val="Cambria"/>
      <family val="1"/>
    </font>
    <font>
      <sz val="11"/>
      <color indexed="12"/>
      <name val="Verdana"/>
      <family val="2"/>
    </font>
    <font>
      <b/>
      <sz val="18"/>
      <color indexed="10"/>
      <name val="Arial"/>
      <family val="2"/>
    </font>
    <font>
      <b/>
      <sz val="16"/>
      <color indexed="9"/>
      <name val="Verdana"/>
      <family val="2"/>
    </font>
    <font>
      <u val="double"/>
      <sz val="16"/>
      <color indexed="9"/>
      <name val="Verdana"/>
      <family val="2"/>
    </font>
    <font>
      <sz val="12"/>
      <color indexed="30"/>
      <name val="Verdana"/>
      <family val="2"/>
    </font>
    <font>
      <b/>
      <sz val="10"/>
      <color indexed="10"/>
      <name val="Arial"/>
      <family val="2"/>
    </font>
    <font>
      <b/>
      <sz val="16"/>
      <color indexed="13"/>
      <name val="Arial"/>
      <family val="2"/>
    </font>
    <font>
      <sz val="16"/>
      <color indexed="13"/>
      <name val="Arial"/>
      <family val="2"/>
    </font>
    <font>
      <sz val="8"/>
      <name val="Segoe UI"/>
      <family val="2"/>
    </font>
    <font>
      <b/>
      <sz val="32"/>
      <color indexed="12"/>
      <name val="Verdana"/>
      <family val="0"/>
    </font>
    <font>
      <b/>
      <sz val="20"/>
      <color indexed="8"/>
      <name val="Verdana"/>
      <family val="0"/>
    </font>
    <font>
      <sz val="18"/>
      <color indexed="8"/>
      <name val="Calibri"/>
      <family val="0"/>
    </font>
    <font>
      <b/>
      <sz val="18"/>
      <color indexed="8"/>
      <name val="Verdana"/>
      <family val="0"/>
    </font>
    <font>
      <sz val="16"/>
      <color indexed="8"/>
      <name val="Calibri"/>
      <family val="0"/>
    </font>
    <font>
      <sz val="10.5"/>
      <color indexed="8"/>
      <name val="Verdana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20"/>
      <color indexed="8"/>
      <name val="Times New Roman"/>
      <family val="0"/>
    </font>
    <font>
      <vertAlign val="subscript"/>
      <sz val="20"/>
      <color indexed="8"/>
      <name val="Times New Roman"/>
      <family val="0"/>
    </font>
    <font>
      <sz val="14"/>
      <color indexed="8"/>
      <name val="Calibri"/>
      <family val="0"/>
    </font>
    <font>
      <b/>
      <sz val="24"/>
      <color indexed="10"/>
      <name val="Times New Roman"/>
      <family val="0"/>
    </font>
    <font>
      <b/>
      <sz val="18"/>
      <color indexed="10"/>
      <name val="Times New Roman"/>
      <family val="0"/>
    </font>
    <font>
      <b/>
      <sz val="14"/>
      <color indexed="10"/>
      <name val="Calibri"/>
      <family val="0"/>
    </font>
    <font>
      <sz val="16"/>
      <color indexed="8"/>
      <name val="Times New Roman"/>
      <family val="0"/>
    </font>
    <font>
      <vertAlign val="subscript"/>
      <sz val="16"/>
      <color indexed="8"/>
      <name val="Times New Roman"/>
      <family val="0"/>
    </font>
    <font>
      <b/>
      <sz val="20"/>
      <color indexed="10"/>
      <name val="Times New Roman"/>
      <family val="0"/>
    </font>
    <font>
      <i/>
      <sz val="20"/>
      <color indexed="8"/>
      <name val="Times New Roman"/>
      <family val="0"/>
    </font>
    <font>
      <sz val="10.5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double"/>
      <sz val="16"/>
      <color rgb="FFFF0000"/>
      <name val="Verdana"/>
      <family val="2"/>
    </font>
    <font>
      <b/>
      <sz val="18"/>
      <color rgb="FFFF0000"/>
      <name val="Verdana"/>
      <family val="2"/>
    </font>
    <font>
      <sz val="10"/>
      <color rgb="FFFF0000"/>
      <name val="Arial"/>
      <family val="2"/>
    </font>
    <font>
      <b/>
      <sz val="14"/>
      <color rgb="FFFF0000"/>
      <name val="Verdana"/>
      <family val="2"/>
    </font>
    <font>
      <b/>
      <sz val="16"/>
      <color rgb="FFFF0000"/>
      <name val="Arial"/>
      <family val="2"/>
    </font>
    <font>
      <b/>
      <sz val="16"/>
      <color rgb="FFFF0000"/>
      <name val="Cambria"/>
      <family val="1"/>
    </font>
    <font>
      <b/>
      <sz val="16"/>
      <color rgb="FFFF0000"/>
      <name val="Verdana"/>
      <family val="2"/>
    </font>
    <font>
      <sz val="11"/>
      <color rgb="FF0000FF"/>
      <name val="Verdana"/>
      <family val="2"/>
    </font>
    <font>
      <b/>
      <sz val="28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theme="0"/>
      <name val="Verdana"/>
      <family val="2"/>
    </font>
    <font>
      <u val="double"/>
      <sz val="16"/>
      <color theme="0"/>
      <name val="Verdana"/>
      <family val="2"/>
    </font>
    <font>
      <sz val="12"/>
      <color rgb="FF0070C0"/>
      <name val="Verdana"/>
      <family val="2"/>
    </font>
    <font>
      <b/>
      <sz val="10"/>
      <color rgb="FFFF0000"/>
      <name val="Arial"/>
      <family val="2"/>
    </font>
    <font>
      <b/>
      <sz val="16"/>
      <color rgb="FFFFFF00"/>
      <name val="Arial"/>
      <family val="2"/>
    </font>
    <font>
      <sz val="16"/>
      <color rgb="FFFFFF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theme="9" tint="-0.4999699890613556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9" tint="-0.4999699890613556"/>
      </top>
      <bottom>
        <color indexed="63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thin"/>
    </border>
    <border>
      <left>
        <color indexed="63"/>
      </left>
      <right>
        <color indexed="63"/>
      </right>
      <top style="medium">
        <color rgb="FF92D050"/>
      </top>
      <bottom>
        <color indexed="63"/>
      </bottom>
    </border>
    <border>
      <left>
        <color indexed="63"/>
      </left>
      <right style="medium">
        <color rgb="FF92D050"/>
      </right>
      <top style="medium">
        <color rgb="FF92D050"/>
      </top>
      <bottom>
        <color indexed="63"/>
      </bottom>
    </border>
    <border>
      <left>
        <color indexed="63"/>
      </left>
      <right style="medium">
        <color rgb="FF92D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C000"/>
      </top>
      <bottom>
        <color indexed="63"/>
      </bottom>
    </border>
    <border>
      <left>
        <color indexed="63"/>
      </left>
      <right style="medium">
        <color rgb="FFFFC000"/>
      </right>
      <top style="medium">
        <color rgb="FFFFC000"/>
      </top>
      <bottom>
        <color indexed="63"/>
      </bottom>
    </border>
    <border>
      <left>
        <color indexed="63"/>
      </left>
      <right style="medium">
        <color rgb="FFFFC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C000"/>
      </bottom>
    </border>
    <border>
      <left>
        <color indexed="63"/>
      </left>
      <right style="medium">
        <color rgb="FFFFC000"/>
      </right>
      <top>
        <color indexed="63"/>
      </top>
      <bottom style="medium">
        <color rgb="FFFFC000"/>
      </bottom>
    </border>
    <border>
      <left style="medium">
        <color rgb="FFFFC000"/>
      </left>
      <right>
        <color indexed="63"/>
      </right>
      <top style="medium">
        <color rgb="FFFFC00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thin"/>
    </border>
    <border>
      <left>
        <color indexed="63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rgb="FFFFC000"/>
      </right>
      <top style="medium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rgb="FFFFC000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>
        <color theme="1"/>
      </right>
      <top>
        <color indexed="63"/>
      </top>
      <bottom style="medium">
        <color theme="9" tint="-0.4999699890613556"/>
      </bottom>
    </border>
    <border>
      <left style="medium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9" tint="-0.4999699890613556"/>
      </left>
      <right>
        <color indexed="63"/>
      </right>
      <top>
        <color indexed="63"/>
      </top>
      <bottom style="medium">
        <color theme="9" tint="-0.4999699890613556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medium"/>
      <right>
        <color indexed="63"/>
      </right>
      <top style="medium">
        <color rgb="FFFF0000"/>
      </top>
      <bottom style="thin"/>
    </border>
    <border>
      <left>
        <color indexed="63"/>
      </left>
      <right style="medium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C000"/>
      </right>
      <top>
        <color indexed="63"/>
      </top>
      <bottom style="thin"/>
    </border>
    <border>
      <left>
        <color indexed="63"/>
      </left>
      <right style="medium">
        <color theme="9" tint="-0.4999699890613556"/>
      </right>
      <top>
        <color indexed="63"/>
      </top>
      <bottom style="thin"/>
    </border>
    <border>
      <left style="dashDotDot"/>
      <right style="dashDotDot"/>
      <top style="dashDotDot"/>
      <bottom style="dashDotDot"/>
    </border>
    <border>
      <left style="dashDot"/>
      <right style="dashDot"/>
      <top style="dashDot"/>
      <bottom style="dashDot"/>
    </border>
    <border>
      <left style="thin"/>
      <right style="medium"/>
      <top style="thin"/>
      <bottom style="medium">
        <color theme="9" tint="-0.4999699890613556"/>
      </bottom>
    </border>
    <border>
      <left>
        <color indexed="63"/>
      </left>
      <right>
        <color indexed="63"/>
      </right>
      <top style="thin"/>
      <bottom style="medium">
        <color theme="9" tint="-0.4999699890613556"/>
      </bottom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theme="9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9" tint="-0.4999699890613556"/>
      </right>
      <top>
        <color indexed="63"/>
      </top>
      <bottom style="medium">
        <color theme="9" tint="-0.4999699890613556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FFC000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>
        <color rgb="FFFFC000"/>
      </left>
      <right>
        <color indexed="63"/>
      </right>
      <top style="thick">
        <color rgb="FFFFC000"/>
      </top>
      <bottom style="thick">
        <color rgb="FFFFC000"/>
      </bottom>
    </border>
    <border>
      <left>
        <color indexed="63"/>
      </left>
      <right>
        <color indexed="63"/>
      </right>
      <top style="thick">
        <color rgb="FFFFC000"/>
      </top>
      <bottom style="thick">
        <color rgb="FFFFC000"/>
      </bottom>
    </border>
    <border>
      <left>
        <color indexed="63"/>
      </left>
      <right style="thick">
        <color rgb="FFFFC000"/>
      </right>
      <top style="thick">
        <color rgb="FFFFC000"/>
      </top>
      <bottom style="thick">
        <color rgb="FFFFC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rgb="FF92D05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1" applyNumberFormat="0" applyAlignment="0" applyProtection="0"/>
    <xf numFmtId="0" fontId="113" fillId="26" borderId="2" applyNumberFormat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4" fillId="27" borderId="2" applyNumberFormat="0" applyAlignment="0" applyProtection="0"/>
    <xf numFmtId="0" fontId="115" fillId="0" borderId="3" applyNumberFormat="0" applyFill="0" applyAlignment="0" applyProtection="0"/>
    <xf numFmtId="0" fontId="116" fillId="0" borderId="0" applyNumberFormat="0" applyFill="0" applyBorder="0" applyAlignment="0" applyProtection="0"/>
    <xf numFmtId="0" fontId="117" fillId="28" borderId="0" applyNumberFormat="0" applyBorder="0" applyAlignment="0" applyProtection="0"/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19" fillId="31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32" borderId="9" applyNumberFormat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4" xfId="0" applyBorder="1" applyAlignment="1">
      <alignment/>
    </xf>
    <xf numFmtId="0" fontId="14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27" fillId="0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7" fillId="0" borderId="19" xfId="0" applyFont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7" fillId="0" borderId="19" xfId="0" applyFont="1" applyBorder="1" applyAlignment="1" applyProtection="1">
      <alignment horizontal="left"/>
      <protection locked="0"/>
    </xf>
    <xf numFmtId="0" fontId="3" fillId="0" borderId="11" xfId="0" applyNumberFormat="1" applyFon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128" fillId="0" borderId="21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3" fillId="0" borderId="19" xfId="0" applyNumberFormat="1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29" fillId="0" borderId="19" xfId="0" applyFont="1" applyBorder="1" applyAlignment="1" applyProtection="1">
      <alignment/>
      <protection locked="0"/>
    </xf>
    <xf numFmtId="0" fontId="29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 horizontal="right"/>
      <protection locked="0"/>
    </xf>
    <xf numFmtId="0" fontId="24" fillId="0" borderId="19" xfId="0" applyFont="1" applyBorder="1" applyAlignment="1" applyProtection="1">
      <alignment horizontal="right"/>
      <protection locked="0"/>
    </xf>
    <xf numFmtId="0" fontId="24" fillId="0" borderId="22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129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130" fillId="0" borderId="0" xfId="0" applyFont="1" applyBorder="1" applyAlignment="1" applyProtection="1">
      <alignment/>
      <protection locked="0"/>
    </xf>
    <xf numFmtId="0" fontId="129" fillId="0" borderId="0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 horizontal="right"/>
      <protection locked="0"/>
    </xf>
    <xf numFmtId="0" fontId="3" fillId="0" borderId="32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0" fillId="0" borderId="34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/>
      <protection locked="0"/>
    </xf>
    <xf numFmtId="0" fontId="7" fillId="0" borderId="38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3" fillId="0" borderId="39" xfId="0" applyFont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42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 locked="0"/>
    </xf>
    <xf numFmtId="0" fontId="3" fillId="0" borderId="43" xfId="0" applyFont="1" applyBorder="1" applyAlignment="1" applyProtection="1">
      <alignment/>
      <protection locked="0"/>
    </xf>
    <xf numFmtId="0" fontId="3" fillId="0" borderId="44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4" fillId="0" borderId="21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3" fillId="0" borderId="46" xfId="0" applyFont="1" applyBorder="1" applyAlignment="1">
      <alignment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34" borderId="47" xfId="0" applyFont="1" applyFill="1" applyBorder="1" applyAlignment="1" applyProtection="1">
      <alignment horizontal="center"/>
      <protection locked="0"/>
    </xf>
    <xf numFmtId="0" fontId="7" fillId="35" borderId="47" xfId="0" applyFont="1" applyFill="1" applyBorder="1" applyAlignment="1" applyProtection="1">
      <alignment horizontal="center"/>
      <protection locked="0"/>
    </xf>
    <xf numFmtId="0" fontId="7" fillId="36" borderId="47" xfId="0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29" fillId="0" borderId="19" xfId="0" applyFont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0" fontId="7" fillId="37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7" fillId="0" borderId="49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31" fillId="0" borderId="50" xfId="0" applyFont="1" applyBorder="1" applyAlignment="1">
      <alignment/>
    </xf>
    <xf numFmtId="0" fontId="0" fillId="0" borderId="49" xfId="0" applyBorder="1" applyAlignment="1" applyProtection="1">
      <alignment/>
      <protection locked="0"/>
    </xf>
    <xf numFmtId="0" fontId="132" fillId="0" borderId="51" xfId="0" applyFont="1" applyBorder="1" applyAlignment="1" applyProtection="1">
      <alignment/>
      <protection locked="0"/>
    </xf>
    <xf numFmtId="0" fontId="132" fillId="0" borderId="52" xfId="0" applyFont="1" applyBorder="1" applyAlignment="1" applyProtection="1">
      <alignment/>
      <protection locked="0"/>
    </xf>
    <xf numFmtId="0" fontId="132" fillId="0" borderId="53" xfId="0" applyFont="1" applyBorder="1" applyAlignment="1" applyProtection="1">
      <alignment/>
      <protection locked="0"/>
    </xf>
    <xf numFmtId="0" fontId="131" fillId="0" borderId="54" xfId="0" applyFont="1" applyBorder="1" applyAlignment="1" applyProtection="1">
      <alignment/>
      <protection locked="0"/>
    </xf>
    <xf numFmtId="0" fontId="131" fillId="0" borderId="0" xfId="0" applyFont="1" applyBorder="1" applyAlignment="1" applyProtection="1">
      <alignment/>
      <protection locked="0"/>
    </xf>
    <xf numFmtId="0" fontId="131" fillId="0" borderId="55" xfId="0" applyFont="1" applyBorder="1" applyAlignment="1" applyProtection="1">
      <alignment/>
      <protection locked="0"/>
    </xf>
    <xf numFmtId="0" fontId="132" fillId="0" borderId="56" xfId="0" applyFont="1" applyBorder="1" applyAlignment="1" applyProtection="1">
      <alignment/>
      <protection locked="0"/>
    </xf>
    <xf numFmtId="0" fontId="132" fillId="0" borderId="57" xfId="0" applyFont="1" applyBorder="1" applyAlignment="1" applyProtection="1">
      <alignment/>
      <protection locked="0"/>
    </xf>
    <xf numFmtId="0" fontId="132" fillId="0" borderId="58" xfId="0" applyFont="1" applyBorder="1" applyAlignment="1" applyProtection="1">
      <alignment/>
      <protection locked="0"/>
    </xf>
    <xf numFmtId="0" fontId="133" fillId="0" borderId="19" xfId="0" applyFont="1" applyBorder="1" applyAlignment="1" applyProtection="1">
      <alignment/>
      <protection locked="0"/>
    </xf>
    <xf numFmtId="0" fontId="39" fillId="0" borderId="0" xfId="0" applyFont="1" applyAlignment="1">
      <alignment/>
    </xf>
    <xf numFmtId="0" fontId="34" fillId="0" borderId="0" xfId="0" applyFont="1" applyAlignment="1" applyProtection="1">
      <alignment/>
      <protection locked="0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 vertical="center" shrinkToFit="1"/>
    </xf>
    <xf numFmtId="0" fontId="0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2" fontId="0" fillId="38" borderId="64" xfId="0" applyNumberFormat="1" applyFont="1" applyFill="1" applyBorder="1" applyAlignment="1">
      <alignment horizontal="center" vertical="center" shrinkToFit="1"/>
    </xf>
    <xf numFmtId="2" fontId="0" fillId="38" borderId="65" xfId="0" applyNumberFormat="1" applyFont="1" applyFill="1" applyBorder="1" applyAlignment="1">
      <alignment horizontal="center" vertical="center" shrinkToFit="1"/>
    </xf>
    <xf numFmtId="2" fontId="0" fillId="38" borderId="66" xfId="0" applyNumberFormat="1" applyFont="1" applyFill="1" applyBorder="1" applyAlignment="1">
      <alignment horizontal="center" vertical="center" shrinkToFit="1"/>
    </xf>
    <xf numFmtId="2" fontId="3" fillId="0" borderId="60" xfId="0" applyNumberFormat="1" applyFont="1" applyBorder="1" applyAlignment="1" applyProtection="1">
      <alignment horizontal="left"/>
      <protection/>
    </xf>
    <xf numFmtId="1" fontId="3" fillId="35" borderId="60" xfId="0" applyNumberFormat="1" applyFont="1" applyFill="1" applyBorder="1" applyAlignment="1" applyProtection="1">
      <alignment horizontal="left"/>
      <protection/>
    </xf>
    <xf numFmtId="0" fontId="3" fillId="0" borderId="67" xfId="0" applyFont="1" applyBorder="1" applyAlignment="1" applyProtection="1">
      <alignment horizontal="right"/>
      <protection locked="0"/>
    </xf>
    <xf numFmtId="0" fontId="14" fillId="0" borderId="68" xfId="0" applyFont="1" applyBorder="1" applyAlignment="1" applyProtection="1">
      <alignment/>
      <protection locked="0"/>
    </xf>
    <xf numFmtId="0" fontId="3" fillId="0" borderId="69" xfId="0" applyFont="1" applyBorder="1" applyAlignment="1" applyProtection="1">
      <alignment horizontal="left"/>
      <protection locked="0"/>
    </xf>
    <xf numFmtId="49" fontId="14" fillId="0" borderId="68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 vertical="center"/>
    </xf>
    <xf numFmtId="0" fontId="18" fillId="0" borderId="0" xfId="48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7" fillId="34" borderId="62" xfId="0" applyFont="1" applyFill="1" applyBorder="1" applyAlignment="1" applyProtection="1">
      <alignment horizontal="center"/>
      <protection locked="0"/>
    </xf>
    <xf numFmtId="0" fontId="134" fillId="0" borderId="0" xfId="0" applyFont="1" applyAlignment="1">
      <alignment/>
    </xf>
    <xf numFmtId="0" fontId="13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0" fontId="135" fillId="0" borderId="0" xfId="0" applyFont="1" applyAlignment="1" applyProtection="1">
      <alignment horizontal="right" vertical="center"/>
      <protection locked="0"/>
    </xf>
    <xf numFmtId="2" fontId="0" fillId="38" borderId="65" xfId="0" applyNumberFormat="1" applyFont="1" applyFill="1" applyBorder="1" applyAlignment="1">
      <alignment horizontal="center" vertical="center" wrapText="1" shrinkToFit="1"/>
    </xf>
    <xf numFmtId="0" fontId="46" fillId="0" borderId="0" xfId="0" applyFont="1" applyAlignment="1">
      <alignment vertical="center"/>
    </xf>
    <xf numFmtId="0" fontId="16" fillId="0" borderId="59" xfId="0" applyFont="1" applyBorder="1" applyAlignment="1">
      <alignment horizontal="left"/>
    </xf>
    <xf numFmtId="0" fontId="16" fillId="0" borderId="60" xfId="0" applyFont="1" applyBorder="1" applyAlignment="1">
      <alignment horizontal="left" vertical="center" shrinkToFit="1"/>
    </xf>
    <xf numFmtId="0" fontId="16" fillId="0" borderId="60" xfId="0" applyFont="1" applyBorder="1" applyAlignment="1">
      <alignment horizontal="left"/>
    </xf>
    <xf numFmtId="2" fontId="16" fillId="38" borderId="64" xfId="0" applyNumberFormat="1" applyFont="1" applyFill="1" applyBorder="1" applyAlignment="1">
      <alignment horizontal="center" vertical="center" shrinkToFit="1"/>
    </xf>
    <xf numFmtId="2" fontId="16" fillId="38" borderId="65" xfId="0" applyNumberFormat="1" applyFont="1" applyFill="1" applyBorder="1" applyAlignment="1">
      <alignment horizontal="center" vertical="center" shrinkToFit="1"/>
    </xf>
    <xf numFmtId="0" fontId="16" fillId="0" borderId="61" xfId="0" applyFont="1" applyBorder="1" applyAlignment="1">
      <alignment horizontal="left" vertical="center"/>
    </xf>
    <xf numFmtId="0" fontId="16" fillId="0" borderId="62" xfId="0" applyFont="1" applyBorder="1" applyAlignment="1">
      <alignment horizontal="left" vertical="center"/>
    </xf>
    <xf numFmtId="0" fontId="16" fillId="0" borderId="60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2" fontId="16" fillId="38" borderId="66" xfId="0" applyNumberFormat="1" applyFont="1" applyFill="1" applyBorder="1" applyAlignment="1">
      <alignment horizontal="center" vertical="center" shrinkToFit="1"/>
    </xf>
    <xf numFmtId="0" fontId="133" fillId="0" borderId="0" xfId="0" applyFont="1" applyFill="1" applyAlignment="1">
      <alignment horizontal="center"/>
    </xf>
    <xf numFmtId="0" fontId="3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9" fillId="0" borderId="0" xfId="48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NumberFormat="1" applyFont="1" applyAlignment="1">
      <alignment horizontal="center" vertical="center" wrapText="1"/>
    </xf>
    <xf numFmtId="0" fontId="49" fillId="0" borderId="0" xfId="48" applyFont="1" applyAlignment="1" applyProtection="1">
      <alignment/>
      <protection/>
    </xf>
    <xf numFmtId="0" fontId="50" fillId="0" borderId="0" xfId="0" applyFont="1" applyAlignment="1">
      <alignment/>
    </xf>
    <xf numFmtId="0" fontId="49" fillId="0" borderId="0" xfId="48" applyFont="1" applyAlignment="1" applyProtection="1">
      <alignment vertical="center"/>
      <protection/>
    </xf>
    <xf numFmtId="0" fontId="51" fillId="0" borderId="0" xfId="0" applyFont="1" applyAlignment="1">
      <alignment horizontal="left" vertical="center" wrapText="1"/>
    </xf>
    <xf numFmtId="0" fontId="20" fillId="0" borderId="70" xfId="0" applyFont="1" applyBorder="1" applyAlignment="1">
      <alignment/>
    </xf>
    <xf numFmtId="0" fontId="9" fillId="0" borderId="0" xfId="0" applyFont="1" applyAlignment="1">
      <alignment horizontal="center"/>
    </xf>
    <xf numFmtId="0" fontId="52" fillId="0" borderId="0" xfId="0" applyFont="1" applyBorder="1" applyAlignment="1" applyProtection="1">
      <alignment horizontal="left"/>
      <protection locked="0"/>
    </xf>
    <xf numFmtId="0" fontId="9" fillId="0" borderId="60" xfId="0" applyFont="1" applyBorder="1" applyAlignment="1">
      <alignment horizontal="center"/>
    </xf>
    <xf numFmtId="0" fontId="9" fillId="0" borderId="46" xfId="0" applyFont="1" applyBorder="1" applyAlignment="1" applyProtection="1">
      <alignment/>
      <protection/>
    </xf>
    <xf numFmtId="0" fontId="3" fillId="0" borderId="71" xfId="0" applyFont="1" applyBorder="1" applyAlignment="1" applyProtection="1">
      <alignment horizontal="center"/>
      <protection locked="0"/>
    </xf>
    <xf numFmtId="3" fontId="3" fillId="34" borderId="47" xfId="0" applyNumberFormat="1" applyFont="1" applyFill="1" applyBorder="1" applyAlignment="1" applyProtection="1">
      <alignment horizontal="center"/>
      <protection locked="0"/>
    </xf>
    <xf numFmtId="0" fontId="136" fillId="0" borderId="10" xfId="0" applyFont="1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137" fillId="0" borderId="73" xfId="0" applyFont="1" applyBorder="1" applyAlignment="1" applyProtection="1">
      <alignment horizontal="left"/>
      <protection/>
    </xf>
    <xf numFmtId="0" fontId="3" fillId="34" borderId="62" xfId="0" applyFont="1" applyFill="1" applyBorder="1" applyAlignment="1" applyProtection="1">
      <alignment horizontal="center"/>
      <protection locked="0"/>
    </xf>
    <xf numFmtId="0" fontId="138" fillId="0" borderId="74" xfId="0" applyFont="1" applyFill="1" applyBorder="1" applyAlignment="1">
      <alignment/>
    </xf>
    <xf numFmtId="0" fontId="0" fillId="0" borderId="19" xfId="0" applyBorder="1" applyAlignment="1" applyProtection="1">
      <alignment horizontal="left"/>
      <protection locked="0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7" fillId="36" borderId="62" xfId="0" applyFont="1" applyFill="1" applyBorder="1" applyAlignment="1" applyProtection="1">
      <alignment horizontal="center"/>
      <protection locked="0"/>
    </xf>
    <xf numFmtId="0" fontId="7" fillId="36" borderId="63" xfId="0" applyFont="1" applyFill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 locked="0"/>
    </xf>
    <xf numFmtId="0" fontId="7" fillId="36" borderId="75" xfId="0" applyFont="1" applyFill="1" applyBorder="1" applyAlignment="1" applyProtection="1">
      <alignment horizontal="center"/>
      <protection locked="0"/>
    </xf>
    <xf numFmtId="0" fontId="20" fillId="0" borderId="76" xfId="0" applyFont="1" applyBorder="1" applyAlignment="1" applyProtection="1">
      <alignment horizontal="left"/>
      <protection locked="0"/>
    </xf>
    <xf numFmtId="0" fontId="20" fillId="36" borderId="75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7" fillId="39" borderId="10" xfId="0" applyFont="1" applyFill="1" applyBorder="1" applyAlignment="1">
      <alignment/>
    </xf>
    <xf numFmtId="14" fontId="7" fillId="39" borderId="18" xfId="0" applyNumberFormat="1" applyFont="1" applyFill="1" applyBorder="1" applyAlignment="1">
      <alignment/>
    </xf>
    <xf numFmtId="0" fontId="3" fillId="39" borderId="18" xfId="0" applyNumberFormat="1" applyFont="1" applyFill="1" applyBorder="1" applyAlignment="1">
      <alignment horizontal="center"/>
    </xf>
    <xf numFmtId="0" fontId="14" fillId="0" borderId="15" xfId="0" applyFont="1" applyBorder="1" applyAlignment="1" applyProtection="1">
      <alignment/>
      <protection locked="0"/>
    </xf>
    <xf numFmtId="0" fontId="58" fillId="0" borderId="12" xfId="0" applyFont="1" applyBorder="1" applyAlignment="1">
      <alignment/>
    </xf>
    <xf numFmtId="0" fontId="57" fillId="0" borderId="19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167" fontId="4" fillId="40" borderId="77" xfId="0" applyNumberFormat="1" applyFont="1" applyFill="1" applyBorder="1" applyAlignment="1">
      <alignment horizontal="center"/>
    </xf>
    <xf numFmtId="167" fontId="3" fillId="38" borderId="64" xfId="0" applyNumberFormat="1" applyFont="1" applyFill="1" applyBorder="1" applyAlignment="1">
      <alignment horizontal="center" vertical="center" shrinkToFit="1"/>
    </xf>
    <xf numFmtId="1" fontId="3" fillId="36" borderId="78" xfId="0" applyNumberFormat="1" applyFont="1" applyFill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/>
      <protection locked="0"/>
    </xf>
    <xf numFmtId="0" fontId="7" fillId="0" borderId="60" xfId="0" applyFont="1" applyBorder="1" applyAlignment="1" applyProtection="1">
      <alignment/>
      <protection locked="0"/>
    </xf>
    <xf numFmtId="0" fontId="29" fillId="0" borderId="60" xfId="0" applyFont="1" applyBorder="1" applyAlignment="1" applyProtection="1">
      <alignment/>
      <protection locked="0"/>
    </xf>
    <xf numFmtId="0" fontId="7" fillId="0" borderId="6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39" fillId="0" borderId="0" xfId="0" applyFont="1" applyBorder="1" applyAlignment="1" applyProtection="1">
      <alignment horizontal="left"/>
      <protection locked="0"/>
    </xf>
    <xf numFmtId="0" fontId="13" fillId="0" borderId="35" xfId="0" applyFont="1" applyBorder="1" applyAlignment="1" applyProtection="1">
      <alignment/>
      <protection locked="0"/>
    </xf>
    <xf numFmtId="0" fontId="131" fillId="0" borderId="49" xfId="0" applyFont="1" applyBorder="1" applyAlignment="1">
      <alignment/>
    </xf>
    <xf numFmtId="0" fontId="140" fillId="0" borderId="79" xfId="0" applyFont="1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81" xfId="0" applyFont="1" applyBorder="1" applyAlignment="1" applyProtection="1">
      <alignment horizontal="center"/>
      <protection locked="0"/>
    </xf>
    <xf numFmtId="0" fontId="3" fillId="0" borderId="81" xfId="0" applyFont="1" applyBorder="1" applyAlignment="1" applyProtection="1">
      <alignment horizontal="left"/>
      <protection locked="0"/>
    </xf>
    <xf numFmtId="0" fontId="3" fillId="36" borderId="82" xfId="0" applyFont="1" applyFill="1" applyBorder="1" applyAlignment="1">
      <alignment horizontal="center"/>
    </xf>
    <xf numFmtId="0" fontId="34" fillId="0" borderId="19" xfId="0" applyFont="1" applyBorder="1" applyAlignment="1" applyProtection="1">
      <alignment/>
      <protection locked="0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3" fillId="0" borderId="83" xfId="0" applyFont="1" applyBorder="1" applyAlignment="1" applyProtection="1">
      <alignment/>
      <protection locked="0"/>
    </xf>
    <xf numFmtId="0" fontId="8" fillId="0" borderId="84" xfId="0" applyFont="1" applyBorder="1" applyAlignment="1" applyProtection="1">
      <alignment/>
      <protection locked="0"/>
    </xf>
    <xf numFmtId="0" fontId="8" fillId="0" borderId="84" xfId="0" applyFont="1" applyFill="1" applyBorder="1" applyAlignment="1" applyProtection="1">
      <alignment/>
      <protection locked="0"/>
    </xf>
    <xf numFmtId="0" fontId="8" fillId="0" borderId="85" xfId="0" applyFont="1" applyFill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7" fillId="0" borderId="28" xfId="0" applyFon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167" fontId="3" fillId="36" borderId="47" xfId="0" applyNumberFormat="1" applyFont="1" applyFill="1" applyBorder="1" applyAlignment="1" applyProtection="1">
      <alignment horizontal="left"/>
      <protection locked="0"/>
    </xf>
    <xf numFmtId="49" fontId="3" fillId="0" borderId="87" xfId="0" applyNumberFormat="1" applyFont="1" applyBorder="1" applyAlignment="1" applyProtection="1">
      <alignment/>
      <protection locked="0"/>
    </xf>
    <xf numFmtId="0" fontId="3" fillId="0" borderId="88" xfId="0" applyFont="1" applyBorder="1" applyAlignment="1" applyProtection="1">
      <alignment/>
      <protection locked="0"/>
    </xf>
    <xf numFmtId="0" fontId="4" fillId="0" borderId="88" xfId="0" applyFont="1" applyBorder="1" applyAlignment="1" applyProtection="1">
      <alignment/>
      <protection locked="0"/>
    </xf>
    <xf numFmtId="0" fontId="4" fillId="0" borderId="89" xfId="0" applyFont="1" applyBorder="1" applyAlignment="1" applyProtection="1">
      <alignment/>
      <protection locked="0"/>
    </xf>
    <xf numFmtId="16" fontId="7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4" fontId="7" fillId="0" borderId="90" xfId="0" applyNumberFormat="1" applyFont="1" applyBorder="1" applyAlignment="1" applyProtection="1">
      <alignment/>
      <protection locked="0"/>
    </xf>
    <xf numFmtId="0" fontId="133" fillId="0" borderId="0" xfId="0" applyFont="1" applyBorder="1" applyAlignment="1" applyProtection="1">
      <alignment horizontal="left"/>
      <protection locked="0"/>
    </xf>
    <xf numFmtId="0" fontId="3" fillId="0" borderId="91" xfId="0" applyFont="1" applyBorder="1" applyAlignment="1" applyProtection="1">
      <alignment horizontal="left"/>
      <protection locked="0"/>
    </xf>
    <xf numFmtId="0" fontId="0" fillId="0" borderId="92" xfId="0" applyBorder="1" applyAlignment="1" applyProtection="1">
      <alignment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4" fillId="0" borderId="60" xfId="0" applyFont="1" applyBorder="1" applyAlignment="1" applyProtection="1">
      <alignment horizontal="center"/>
      <protection locked="0"/>
    </xf>
    <xf numFmtId="20" fontId="7" fillId="0" borderId="16" xfId="0" applyNumberFormat="1" applyFont="1" applyBorder="1" applyAlignment="1" applyProtection="1">
      <alignment/>
      <protection locked="0"/>
    </xf>
    <xf numFmtId="20" fontId="7" fillId="0" borderId="28" xfId="0" applyNumberFormat="1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0" borderId="19" xfId="0" applyFont="1" applyBorder="1" applyAlignment="1">
      <alignment horizontal="right"/>
    </xf>
    <xf numFmtId="0" fontId="7" fillId="37" borderId="11" xfId="0" applyFont="1" applyFill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141" fillId="40" borderId="93" xfId="0" applyFont="1" applyFill="1" applyBorder="1" applyAlignment="1" applyProtection="1">
      <alignment vertical="top" wrapText="1"/>
      <protection locked="0"/>
    </xf>
    <xf numFmtId="0" fontId="142" fillId="40" borderId="26" xfId="0" applyFont="1" applyFill="1" applyBorder="1" applyAlignment="1" applyProtection="1">
      <alignment vertical="top"/>
      <protection locked="0"/>
    </xf>
    <xf numFmtId="0" fontId="142" fillId="40" borderId="94" xfId="0" applyFont="1" applyFill="1" applyBorder="1" applyAlignment="1" applyProtection="1">
      <alignment vertical="top"/>
      <protection locked="0"/>
    </xf>
    <xf numFmtId="0" fontId="142" fillId="40" borderId="95" xfId="0" applyFont="1" applyFill="1" applyBorder="1" applyAlignment="1" applyProtection="1">
      <alignment vertical="top"/>
      <protection locked="0"/>
    </xf>
    <xf numFmtId="0" fontId="142" fillId="40" borderId="96" xfId="0" applyFont="1" applyFill="1" applyBorder="1" applyAlignment="1" applyProtection="1">
      <alignment vertical="top"/>
      <protection locked="0"/>
    </xf>
    <xf numFmtId="0" fontId="142" fillId="40" borderId="97" xfId="0" applyFont="1" applyFill="1" applyBorder="1" applyAlignment="1" applyProtection="1">
      <alignment vertical="top"/>
      <protection locked="0"/>
    </xf>
    <xf numFmtId="0" fontId="47" fillId="0" borderId="78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1" fillId="0" borderId="19" xfId="0" applyFont="1" applyBorder="1" applyAlignment="1" applyProtection="1">
      <alignment horizontal="right"/>
      <protection locked="0"/>
    </xf>
    <xf numFmtId="0" fontId="33" fillId="0" borderId="19" xfId="0" applyFont="1" applyBorder="1" applyAlignment="1" applyProtection="1">
      <alignment horizontal="right"/>
      <protection locked="0"/>
    </xf>
    <xf numFmtId="0" fontId="33" fillId="0" borderId="22" xfId="0" applyFont="1" applyBorder="1" applyAlignment="1" applyProtection="1">
      <alignment horizontal="right"/>
      <protection locked="0"/>
    </xf>
    <xf numFmtId="0" fontId="47" fillId="0" borderId="4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28" fillId="0" borderId="98" xfId="0" applyFont="1" applyBorder="1" applyAlignment="1" applyProtection="1">
      <alignment horizontal="center" vertical="center" textRotation="135"/>
      <protection locked="0"/>
    </xf>
    <xf numFmtId="0" fontId="28" fillId="0" borderId="14" xfId="0" applyFont="1" applyBorder="1" applyAlignment="1" applyProtection="1">
      <alignment horizontal="center" vertical="center" textRotation="135"/>
      <protection locked="0"/>
    </xf>
    <xf numFmtId="0" fontId="28" fillId="0" borderId="70" xfId="0" applyFont="1" applyBorder="1" applyAlignment="1">
      <alignment horizontal="center" vertical="center" textRotation="135" wrapText="1"/>
    </xf>
    <xf numFmtId="0" fontId="28" fillId="0" borderId="14" xfId="0" applyFont="1" applyBorder="1" applyAlignment="1">
      <alignment horizontal="center" vertical="center" textRotation="135"/>
    </xf>
    <xf numFmtId="0" fontId="28" fillId="0" borderId="99" xfId="0" applyFont="1" applyBorder="1" applyAlignment="1">
      <alignment horizontal="center" vertical="center" textRotation="135"/>
    </xf>
    <xf numFmtId="0" fontId="30" fillId="0" borderId="19" xfId="0" applyFont="1" applyBorder="1" applyAlignment="1" applyProtection="1">
      <alignment horizontal="right"/>
      <protection locked="0"/>
    </xf>
    <xf numFmtId="0" fontId="32" fillId="0" borderId="19" xfId="0" applyFont="1" applyBorder="1" applyAlignment="1" applyProtection="1">
      <alignment horizontal="right"/>
      <protection locked="0"/>
    </xf>
    <xf numFmtId="0" fontId="32" fillId="0" borderId="22" xfId="0" applyFon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>
      <alignment horizontal="left"/>
    </xf>
    <xf numFmtId="0" fontId="128" fillId="41" borderId="0" xfId="0" applyFont="1" applyFill="1" applyAlignment="1">
      <alignment horizontal="center"/>
    </xf>
    <xf numFmtId="0" fontId="14" fillId="0" borderId="24" xfId="0" applyFont="1" applyBorder="1" applyAlignment="1" applyProtection="1">
      <alignment horizontal="left"/>
      <protection locked="0"/>
    </xf>
    <xf numFmtId="0" fontId="9" fillId="0" borderId="100" xfId="0" applyFont="1" applyBorder="1" applyAlignment="1">
      <alignment horizontal="center"/>
    </xf>
    <xf numFmtId="0" fontId="41" fillId="0" borderId="101" xfId="0" applyFont="1" applyBorder="1" applyAlignment="1">
      <alignment horizontal="center"/>
    </xf>
    <xf numFmtId="0" fontId="14" fillId="0" borderId="0" xfId="0" applyFont="1" applyBorder="1" applyAlignment="1" applyProtection="1">
      <alignment/>
      <protection locked="0"/>
    </xf>
    <xf numFmtId="0" fontId="26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41" borderId="32" xfId="0" applyFont="1" applyFill="1" applyBorder="1" applyAlignment="1" applyProtection="1">
      <alignment/>
      <protection locked="0"/>
    </xf>
    <xf numFmtId="0" fontId="40" fillId="0" borderId="44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4" fillId="0" borderId="88" xfId="0" applyFon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19050</xdr:rowOff>
    </xdr:from>
    <xdr:to>
      <xdr:col>4</xdr:col>
      <xdr:colOff>619125</xdr:colOff>
      <xdr:row>8</xdr:row>
      <xdr:rowOff>114300</xdr:rowOff>
    </xdr:to>
    <xdr:sp>
      <xdr:nvSpPr>
        <xdr:cNvPr id="1" name="Gewinkelte Verbindung 13"/>
        <xdr:cNvSpPr>
          <a:spLocks/>
        </xdr:cNvSpPr>
      </xdr:nvSpPr>
      <xdr:spPr>
        <a:xfrm>
          <a:off x="1638300" y="438150"/>
          <a:ext cx="2028825" cy="1914525"/>
        </a:xfrm>
        <a:prstGeom prst="bentConnector3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19050</xdr:rowOff>
    </xdr:from>
    <xdr:to>
      <xdr:col>7</xdr:col>
      <xdr:colOff>9525</xdr:colOff>
      <xdr:row>5</xdr:row>
      <xdr:rowOff>752475</xdr:rowOff>
    </xdr:to>
    <xdr:pic>
      <xdr:nvPicPr>
        <xdr:cNvPr id="1" name="Bild 22" descr="http://hobbybrauer.de/forum/wiki/lib/exe/fetch.php/sonstiges:4-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75260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6</xdr:row>
      <xdr:rowOff>28575</xdr:rowOff>
    </xdr:from>
    <xdr:to>
      <xdr:col>7</xdr:col>
      <xdr:colOff>0</xdr:colOff>
      <xdr:row>6</xdr:row>
      <xdr:rowOff>638175</xdr:rowOff>
    </xdr:to>
    <xdr:pic>
      <xdr:nvPicPr>
        <xdr:cNvPr id="2" name="Bild 23" descr="http://hobbybrauer.de/forum/wiki/lib/exe/fetch.php/sonstiges:8-1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2533650"/>
          <a:ext cx="180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657225</xdr:rowOff>
    </xdr:from>
    <xdr:to>
      <xdr:col>7</xdr:col>
      <xdr:colOff>9525</xdr:colOff>
      <xdr:row>7</xdr:row>
      <xdr:rowOff>619125</xdr:rowOff>
    </xdr:to>
    <xdr:pic>
      <xdr:nvPicPr>
        <xdr:cNvPr id="3" name="Bild 24" descr="http://hobbybrauer.de/forum/wiki/lib/exe/fetch.php/sonstiges:12-2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3162300"/>
          <a:ext cx="1819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638175</xdr:rowOff>
    </xdr:from>
    <xdr:to>
      <xdr:col>7</xdr:col>
      <xdr:colOff>0</xdr:colOff>
      <xdr:row>8</xdr:row>
      <xdr:rowOff>809625</xdr:rowOff>
    </xdr:to>
    <xdr:pic>
      <xdr:nvPicPr>
        <xdr:cNvPr id="4" name="Bild 25" descr="http://hobbybrauer.de/forum/wiki/lib/exe/fetch.php/sonstiges:20-3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3810000"/>
          <a:ext cx="1809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828675</xdr:rowOff>
    </xdr:from>
    <xdr:to>
      <xdr:col>7</xdr:col>
      <xdr:colOff>0</xdr:colOff>
      <xdr:row>9</xdr:row>
      <xdr:rowOff>781050</xdr:rowOff>
    </xdr:to>
    <xdr:pic>
      <xdr:nvPicPr>
        <xdr:cNvPr id="5" name="Bild 26" descr="http://hobbybrauer.de/forum/wiki/lib/exe/fetch.php/sonstiges:35-6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0" y="4638675"/>
          <a:ext cx="1809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809625</xdr:rowOff>
    </xdr:from>
    <xdr:to>
      <xdr:col>7</xdr:col>
      <xdr:colOff>19050</xdr:colOff>
      <xdr:row>10</xdr:row>
      <xdr:rowOff>723900</xdr:rowOff>
    </xdr:to>
    <xdr:pic>
      <xdr:nvPicPr>
        <xdr:cNvPr id="6" name="Bild 27" descr="http://hobbybrauer.de/forum/wiki/lib/exe/fetch.php/sonstiges:60-300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5448300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24</xdr:row>
      <xdr:rowOff>9525</xdr:rowOff>
    </xdr:from>
    <xdr:to>
      <xdr:col>8</xdr:col>
      <xdr:colOff>685800</xdr:colOff>
      <xdr:row>79</xdr:row>
      <xdr:rowOff>38100</xdr:rowOff>
    </xdr:to>
    <xdr:sp>
      <xdr:nvSpPr>
        <xdr:cNvPr id="7" name="Textfeld 146"/>
        <xdr:cNvSpPr txBox="1">
          <a:spLocks noChangeArrowheads="1"/>
        </xdr:cNvSpPr>
      </xdr:nvSpPr>
      <xdr:spPr>
        <a:xfrm>
          <a:off x="238125" y="9163050"/>
          <a:ext cx="10553700" cy="896302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B</a:t>
          </a:r>
          <a:r>
            <a:rPr lang="en-US" cap="none" sz="32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erechnung der Bierfarbe</a:t>
          </a:r>
          <a:r>
            <a:rPr lang="en-US" cap="none" sz="2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Die Formel: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2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x  c</a:t>
          </a:r>
          <a:r>
            <a:rPr lang="en-US" cap="none" sz="2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+ m</a:t>
          </a:r>
          <a:r>
            <a:rPr lang="en-US" cap="none" sz="2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x  c</a:t>
          </a:r>
          <a:r>
            <a:rPr lang="en-US" cap="none" sz="2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+ … + m</a:t>
          </a:r>
          <a:r>
            <a:rPr lang="en-US" cap="none" sz="2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x  c</a:t>
          </a:r>
          <a:r>
            <a:rPr lang="en-US" cap="none" sz="2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cB =————————————— x sw / 10 </a:t>
          </a:r>
          <a:r>
            <a:rPr lang="en-US" cap="none" sz="2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+</a:t>
          </a:r>
          <a:r>
            <a:rPr lang="en-US" cap="none" sz="1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6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cB Bierfarbe in EBC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2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… m</a:t>
          </a:r>
          <a:r>
            <a:rPr lang="en-US" cap="none" sz="2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Masse der Malzsorte in Kg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</a:t>
          </a:r>
          <a:r>
            <a:rPr lang="en-US" cap="none" sz="2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… c</a:t>
          </a:r>
          <a:r>
            <a:rPr lang="en-US" cap="none" sz="2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Farbe der Malzsorte in EBC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2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Gesamtmasse der Schüttung in Kg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sw Stammwürze in 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Bei hellen Bieren + 2 … 4 EBC </a:t>
          </a:r>
          <a:r>
            <a:rPr lang="en-US" cap="none" sz="2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(aus Hubert Hanghofer, „Bier brauen nach eigenem 
</a:t>
          </a:r>
          <a:r>
            <a:rPr lang="en-US" cap="none" sz="2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Geschmack“ S. 75f)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Beispiel: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Schüttung: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1,00 kg helles Puilsnermalz 4 EBC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0,94kg Wienermalz 9EBC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0,7 kg Münchner Malz 18 EBC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0,16kg Karamell Malz 120 EBC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0,07kg Sauer Malz 4 EBC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0,04kg Farb Malz 1000 EBC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Gesammt 2,91kg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Stammwürze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12,5 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((1,0 x 4 + 0,94 x 9 + 0,7 x 18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+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0,15 x 120 +0,07 x 4 +0,04 x 1000 / 2,91) x 12,5)) / 10 = </a:t>
          </a:r>
          <a:r>
            <a:rPr lang="en-US" cap="none" sz="2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36,3 EBC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Die Bierfarbe wird etwa 37 EBC betragen.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Hobbybrauer Wiki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elle3" displayName="Tabelle3" ref="B5:H11" comment="" totalsRowShown="0">
  <tableColumns count="7">
    <tableColumn id="1" name="EBC "/>
    <tableColumn id="2" name="Lovibond (CU) "/>
    <tableColumn id="3" name="SRM "/>
    <tableColumn id="4" name="english description "/>
    <tableColumn id="5" name="deutsche Beschreibung "/>
    <tableColumn id="6" name="Farbe "/>
    <tableColumn id="7" name="Biersorten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obbybrauer.de/forum/wiki/doku.php/ebc" TargetMode="External" /><Relationship Id="rId2" Type="http://schemas.openxmlformats.org/officeDocument/2006/relationships/hyperlink" Target="http://hobbybrauer.de/forum/wiki/doku.php/srm" TargetMode="External" /><Relationship Id="rId3" Type="http://schemas.openxmlformats.org/officeDocument/2006/relationships/hyperlink" Target="http://hobbybrauer.de/forum/wiki/doku.php/ebc" TargetMode="External" /><Relationship Id="rId4" Type="http://schemas.openxmlformats.org/officeDocument/2006/relationships/hyperlink" Target="http://hobbybrauer.de/forum/wiki/doku.php/srm" TargetMode="External" /><Relationship Id="rId5" Type="http://schemas.openxmlformats.org/officeDocument/2006/relationships/hyperlink" Target="http://hobbybrauer.de/forum/wiki/doku.php/lovibond" TargetMode="External" /><Relationship Id="rId6" Type="http://schemas.openxmlformats.org/officeDocument/2006/relationships/hyperlink" Target="http://hobbybrauer.de/forum/wiki/doku.php/malzuebersicht" TargetMode="External" /><Relationship Id="rId7" Type="http://schemas.openxmlformats.org/officeDocument/2006/relationships/hyperlink" Target="http://hobbybrauer.de/forum/wiki/doku.php/kongressmaischverfahren" TargetMode="External" /><Relationship Id="rId8" Type="http://schemas.openxmlformats.org/officeDocument/2006/relationships/hyperlink" Target="http://hobbybrauer.de/forum/wiki/doku.php/tintometer" TargetMode="External" /><Relationship Id="rId9" Type="http://schemas.openxmlformats.org/officeDocument/2006/relationships/table" Target="../tables/table1.x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3"/>
  <sheetViews>
    <sheetView tabSelected="1" view="pageBreakPreview" zoomScale="55" zoomScaleNormal="75" zoomScaleSheetLayoutView="55" zoomScalePageLayoutView="70" workbookViewId="0" topLeftCell="A33">
      <selection activeCell="M44" sqref="M44"/>
    </sheetView>
  </sheetViews>
  <sheetFormatPr defaultColWidth="11.421875" defaultRowHeight="12.75" outlineLevelRow="1"/>
  <cols>
    <col min="2" max="3" width="24.7109375" style="0" customWidth="1"/>
    <col min="4" max="4" width="32.421875" style="0" customWidth="1"/>
    <col min="5" max="5" width="14.57421875" style="0" customWidth="1"/>
    <col min="6" max="6" width="21.140625" style="0" customWidth="1"/>
    <col min="7" max="7" width="22.00390625" style="0" customWidth="1"/>
    <col min="8" max="8" width="17.7109375" style="0" customWidth="1"/>
    <col min="9" max="9" width="15.7109375" style="0" customWidth="1"/>
    <col min="10" max="10" width="11.8515625" style="0" customWidth="1"/>
    <col min="11" max="11" width="9.421875" style="0" customWidth="1"/>
    <col min="12" max="12" width="14.140625" style="0" bestFit="1" customWidth="1"/>
    <col min="13" max="13" width="12.8515625" style="0" customWidth="1"/>
    <col min="14" max="14" width="13.421875" style="0" customWidth="1"/>
  </cols>
  <sheetData>
    <row r="2" spans="2:9" ht="45.75">
      <c r="B2" s="1"/>
      <c r="D2" s="4"/>
      <c r="E2" s="338" t="s">
        <v>44</v>
      </c>
      <c r="F2" s="338"/>
      <c r="G2" s="338"/>
      <c r="H2" s="1"/>
      <c r="I2" s="1"/>
    </row>
    <row r="3" spans="2:10" ht="23.25">
      <c r="B3" s="1"/>
      <c r="D3" s="333" t="s">
        <v>62</v>
      </c>
      <c r="E3" s="333"/>
      <c r="F3" s="333"/>
      <c r="G3" s="333"/>
      <c r="H3" s="333"/>
      <c r="I3" s="333"/>
      <c r="J3" s="292" t="s">
        <v>230</v>
      </c>
    </row>
    <row r="4" spans="2:13" ht="29.25" customHeight="1">
      <c r="B4" s="1"/>
      <c r="J4" s="29"/>
      <c r="K4" s="29"/>
      <c r="M4" s="29"/>
    </row>
    <row r="5" spans="2:13" ht="29.25" customHeight="1">
      <c r="B5" s="1"/>
      <c r="D5" s="202"/>
      <c r="E5" s="202"/>
      <c r="F5" s="202"/>
      <c r="G5" s="202"/>
      <c r="H5" s="202"/>
      <c r="J5" s="29"/>
      <c r="K5" s="29"/>
      <c r="M5" s="29"/>
    </row>
    <row r="6" spans="2:13" ht="27.75" customHeight="1">
      <c r="B6" s="240" t="s">
        <v>40</v>
      </c>
      <c r="C6" s="241"/>
      <c r="D6" s="5" t="s">
        <v>28</v>
      </c>
      <c r="E6" s="242">
        <v>1</v>
      </c>
      <c r="F6" s="163"/>
      <c r="G6" s="163"/>
      <c r="H6" s="164"/>
      <c r="I6" s="20"/>
      <c r="J6" s="19"/>
      <c r="K6" s="21"/>
      <c r="L6" s="18"/>
      <c r="M6" s="18"/>
    </row>
    <row r="7" spans="2:12" ht="27.75" customHeight="1">
      <c r="B7" s="8" t="s">
        <v>80</v>
      </c>
      <c r="C7" s="6"/>
      <c r="D7" s="7"/>
      <c r="E7" s="332"/>
      <c r="F7" s="332"/>
      <c r="G7" s="2"/>
      <c r="I7" s="2"/>
      <c r="J7" s="3"/>
      <c r="K7" s="3"/>
      <c r="L7" s="227">
        <f>L8-11</f>
        <v>-11</v>
      </c>
    </row>
    <row r="8" spans="2:14" ht="27.75" customHeight="1" thickBot="1">
      <c r="B8" s="26" t="s">
        <v>81</v>
      </c>
      <c r="C8" s="231" t="s">
        <v>128</v>
      </c>
      <c r="D8" s="26" t="s">
        <v>100</v>
      </c>
      <c r="E8" s="30" t="s">
        <v>82</v>
      </c>
      <c r="F8" s="276" t="s">
        <v>107</v>
      </c>
      <c r="G8" s="25" t="s">
        <v>27</v>
      </c>
      <c r="H8" s="23" t="s">
        <v>17</v>
      </c>
      <c r="I8" s="248">
        <f>PRODUCT(I19,M16,N16)</f>
        <v>0</v>
      </c>
      <c r="J8" s="28" t="s">
        <v>0</v>
      </c>
      <c r="K8" s="216" t="s">
        <v>187</v>
      </c>
      <c r="L8" s="226">
        <f>J18</f>
        <v>0</v>
      </c>
      <c r="M8" s="13" t="s">
        <v>73</v>
      </c>
      <c r="N8" s="176">
        <f>28.5-L7</f>
        <v>39.5</v>
      </c>
    </row>
    <row r="9" spans="2:14" ht="27.75" customHeight="1" thickBot="1">
      <c r="B9" s="324" t="s">
        <v>47</v>
      </c>
      <c r="C9" s="233"/>
      <c r="D9" s="31"/>
      <c r="E9" s="134"/>
      <c r="F9" s="244" t="s">
        <v>25</v>
      </c>
      <c r="G9" s="243" t="s">
        <v>209</v>
      </c>
      <c r="H9" s="24"/>
      <c r="I9" s="37"/>
      <c r="J9" s="22"/>
      <c r="K9" s="16" t="s">
        <v>60</v>
      </c>
      <c r="L9" s="222" t="e">
        <f>(J14*I14)*((N8/100*90)/(M11*10))</f>
        <v>#DIV/0!</v>
      </c>
      <c r="M9" s="189" t="s">
        <v>179</v>
      </c>
      <c r="N9" s="177" t="e">
        <f>PRODUCT(J15*I15*N8)/(M11*10)</f>
        <v>#DIV/0!</v>
      </c>
    </row>
    <row r="10" spans="2:15" ht="27.75" customHeight="1" thickBot="1">
      <c r="B10" s="325"/>
      <c r="C10" s="233"/>
      <c r="D10" s="31"/>
      <c r="E10" s="233"/>
      <c r="F10" s="14" t="s">
        <v>108</v>
      </c>
      <c r="G10" s="243" t="s">
        <v>208</v>
      </c>
      <c r="H10" s="16" t="s">
        <v>22</v>
      </c>
      <c r="I10" s="248">
        <f>I19*M20*N20+PRODUCT(I19,M20,N20)</f>
        <v>0</v>
      </c>
      <c r="J10" s="27" t="s">
        <v>194</v>
      </c>
      <c r="K10" s="16" t="s">
        <v>61</v>
      </c>
      <c r="L10" s="249" t="e">
        <f>(M10/I19)*L8/10</f>
        <v>#DIV/0!</v>
      </c>
      <c r="M10" s="225">
        <f>PRODUCT(C9*E9)+(C10*E10)+(C11*E11)+(C12*E12)+(C13*E13)+(C14*E14)+(C15*E15)+(C16*E16)+(C17*E17)+(C18*E18)+(C19*E19)</f>
        <v>0</v>
      </c>
      <c r="N10" s="130">
        <v>37</v>
      </c>
      <c r="O10" t="s">
        <v>229</v>
      </c>
    </row>
    <row r="11" spans="2:14" ht="27.75" customHeight="1" thickBot="1">
      <c r="B11" s="325"/>
      <c r="C11" s="233"/>
      <c r="D11" s="31"/>
      <c r="E11" s="233"/>
      <c r="F11" s="244" t="s">
        <v>26</v>
      </c>
      <c r="G11" s="243"/>
      <c r="H11" s="16" t="s">
        <v>192</v>
      </c>
      <c r="J11" s="229"/>
      <c r="K11" s="230">
        <v>15</v>
      </c>
      <c r="L11" s="230" t="s">
        <v>191</v>
      </c>
      <c r="M11" s="185">
        <f>E46</f>
        <v>0</v>
      </c>
      <c r="N11" s="220" t="s">
        <v>43</v>
      </c>
    </row>
    <row r="12" spans="2:14" ht="27.75" customHeight="1" thickBot="1" thickTop="1">
      <c r="B12" s="326"/>
      <c r="C12" s="232"/>
      <c r="D12" s="32"/>
      <c r="E12" s="232"/>
      <c r="F12" s="15"/>
      <c r="G12" s="36"/>
      <c r="H12" s="23"/>
      <c r="I12" s="298" t="s">
        <v>189</v>
      </c>
      <c r="J12" s="298"/>
      <c r="K12" s="219">
        <v>4.7</v>
      </c>
      <c r="L12" s="298" t="s">
        <v>190</v>
      </c>
      <c r="M12" s="298"/>
      <c r="N12" s="247">
        <f>PRODUCT((L8-F45)/(2.0665-(L8*0.010665)))</f>
        <v>0</v>
      </c>
    </row>
    <row r="13" spans="2:14" ht="27.75" customHeight="1" thickBot="1">
      <c r="B13" s="322" t="s">
        <v>46</v>
      </c>
      <c r="C13" s="134"/>
      <c r="D13" s="234"/>
      <c r="E13" s="134"/>
      <c r="F13" s="57" t="s">
        <v>111</v>
      </c>
      <c r="G13" s="36" t="s">
        <v>112</v>
      </c>
      <c r="H13" s="313" t="s">
        <v>110</v>
      </c>
      <c r="I13" s="314"/>
      <c r="J13" s="300" t="s">
        <v>109</v>
      </c>
      <c r="K13" s="315"/>
      <c r="L13" s="58"/>
      <c r="M13" s="319" t="s">
        <v>129</v>
      </c>
      <c r="N13" s="320"/>
    </row>
    <row r="14" spans="2:14" ht="27.75" customHeight="1" thickBot="1">
      <c r="B14" s="323"/>
      <c r="C14" s="233"/>
      <c r="D14" s="31"/>
      <c r="E14" s="233"/>
      <c r="F14" s="38" t="s">
        <v>74</v>
      </c>
      <c r="G14" s="160" t="s">
        <v>127</v>
      </c>
      <c r="H14" s="39"/>
      <c r="I14" s="132"/>
      <c r="J14" s="132"/>
      <c r="K14" s="40" t="s">
        <v>72</v>
      </c>
      <c r="L14" s="64" t="s">
        <v>227</v>
      </c>
      <c r="M14" s="192" t="s">
        <v>131</v>
      </c>
      <c r="N14" s="193" t="s">
        <v>132</v>
      </c>
    </row>
    <row r="15" spans="2:14" ht="27.75" customHeight="1" thickBot="1">
      <c r="B15" s="323"/>
      <c r="C15" s="233"/>
      <c r="D15" s="31" t="s">
        <v>79</v>
      </c>
      <c r="E15" s="233"/>
      <c r="F15" s="41"/>
      <c r="G15" s="37"/>
      <c r="H15" s="245" t="s">
        <v>197</v>
      </c>
      <c r="I15" s="133"/>
      <c r="J15" s="133"/>
      <c r="K15" s="40" t="s">
        <v>72</v>
      </c>
      <c r="L15" s="187" t="s">
        <v>179</v>
      </c>
      <c r="M15" s="192" t="s">
        <v>133</v>
      </c>
      <c r="N15" s="194" t="s">
        <v>134</v>
      </c>
    </row>
    <row r="16" spans="2:14" ht="27.75" customHeight="1" thickBot="1">
      <c r="B16" s="323"/>
      <c r="C16" s="233"/>
      <c r="D16" s="33"/>
      <c r="E16" s="233"/>
      <c r="F16" s="41"/>
      <c r="G16" s="37"/>
      <c r="H16" s="42"/>
      <c r="I16" s="131"/>
      <c r="J16" s="131"/>
      <c r="K16" s="44"/>
      <c r="L16" s="58"/>
      <c r="M16" s="195"/>
      <c r="N16" s="196">
        <v>3.5</v>
      </c>
    </row>
    <row r="17" spans="2:14" ht="27.75" customHeight="1" thickBot="1">
      <c r="B17" s="323"/>
      <c r="C17" s="233"/>
      <c r="D17" s="31"/>
      <c r="E17" s="233"/>
      <c r="F17" s="41"/>
      <c r="G17" s="37"/>
      <c r="H17" s="45"/>
      <c r="I17" s="131"/>
      <c r="J17" s="131"/>
      <c r="K17" s="44"/>
      <c r="L17" s="58"/>
      <c r="M17" s="311" t="s">
        <v>130</v>
      </c>
      <c r="N17" s="312"/>
    </row>
    <row r="18" spans="2:14" ht="27.75" customHeight="1">
      <c r="B18" s="323"/>
      <c r="C18" s="233"/>
      <c r="D18" s="228"/>
      <c r="E18" s="233"/>
      <c r="F18" s="330" t="s">
        <v>5</v>
      </c>
      <c r="G18" s="331"/>
      <c r="H18" s="238" t="s">
        <v>196</v>
      </c>
      <c r="I18" s="217" t="s">
        <v>188</v>
      </c>
      <c r="J18" s="279">
        <f>E37</f>
        <v>0</v>
      </c>
      <c r="K18" s="40" t="s">
        <v>63</v>
      </c>
      <c r="L18" s="58"/>
      <c r="M18" s="197" t="s">
        <v>131</v>
      </c>
      <c r="N18" s="198" t="s">
        <v>132</v>
      </c>
    </row>
    <row r="19" spans="2:14" ht="27.75" customHeight="1" thickBot="1">
      <c r="B19" s="323"/>
      <c r="C19" s="235"/>
      <c r="D19" s="236"/>
      <c r="E19" s="237"/>
      <c r="F19" s="62" t="s">
        <v>45</v>
      </c>
      <c r="G19" s="63" t="s">
        <v>18</v>
      </c>
      <c r="H19" s="56"/>
      <c r="I19" s="34">
        <f>SUM(C9:C19)</f>
        <v>0</v>
      </c>
      <c r="J19" s="135" t="s">
        <v>39</v>
      </c>
      <c r="K19" s="64"/>
      <c r="L19" s="58"/>
      <c r="M19" s="199" t="s">
        <v>134</v>
      </c>
      <c r="N19" s="200" t="s">
        <v>133</v>
      </c>
    </row>
    <row r="20" spans="2:14" ht="27.75" customHeight="1" thickBot="1">
      <c r="B20" s="250" t="s">
        <v>7</v>
      </c>
      <c r="C20" s="65"/>
      <c r="D20" s="334" t="s">
        <v>115</v>
      </c>
      <c r="E20" s="334"/>
      <c r="F20" s="136" t="s">
        <v>114</v>
      </c>
      <c r="G20" s="65"/>
      <c r="H20" s="65"/>
      <c r="I20" s="65"/>
      <c r="J20" s="66"/>
      <c r="K20" s="67"/>
      <c r="L20" s="188"/>
      <c r="M20" s="196"/>
      <c r="N20" s="201">
        <v>4</v>
      </c>
    </row>
    <row r="21" spans="2:14" ht="27.75" customHeight="1" thickBot="1">
      <c r="B21" s="251" t="s">
        <v>236</v>
      </c>
      <c r="C21" s="46" t="s">
        <v>223</v>
      </c>
      <c r="D21" s="303" t="s">
        <v>113</v>
      </c>
      <c r="E21" s="303"/>
      <c r="F21" s="138">
        <v>50</v>
      </c>
      <c r="G21" s="47" t="s">
        <v>119</v>
      </c>
      <c r="H21" s="246" t="s">
        <v>198</v>
      </c>
      <c r="I21" s="137" t="s">
        <v>120</v>
      </c>
      <c r="J21" s="48"/>
      <c r="K21" s="49"/>
      <c r="L21" s="58"/>
      <c r="M21" s="58"/>
      <c r="N21" s="58"/>
    </row>
    <row r="22" spans="2:14" ht="27.75" customHeight="1">
      <c r="B22" s="252"/>
      <c r="C22" s="50"/>
      <c r="D22" s="50"/>
      <c r="E22" s="51"/>
      <c r="F22" s="139"/>
      <c r="G22" s="47"/>
      <c r="H22" s="246"/>
      <c r="I22" s="327"/>
      <c r="J22" s="328"/>
      <c r="K22" s="329"/>
      <c r="L22" s="151" t="s">
        <v>57</v>
      </c>
      <c r="M22" s="152"/>
      <c r="N22" s="153"/>
    </row>
    <row r="23" spans="2:14" ht="27.75" customHeight="1">
      <c r="B23" s="251" t="s">
        <v>238</v>
      </c>
      <c r="C23" s="52" t="s">
        <v>237</v>
      </c>
      <c r="D23" s="304" t="s">
        <v>116</v>
      </c>
      <c r="E23" s="304"/>
      <c r="F23" s="140">
        <v>53</v>
      </c>
      <c r="G23" s="47" t="s">
        <v>119</v>
      </c>
      <c r="H23" s="246">
        <v>15</v>
      </c>
      <c r="I23" s="137" t="s">
        <v>120</v>
      </c>
      <c r="J23" s="54"/>
      <c r="K23" s="55"/>
      <c r="L23" s="154" t="s">
        <v>58</v>
      </c>
      <c r="M23" s="155"/>
      <c r="N23" s="156"/>
    </row>
    <row r="24" spans="2:14" ht="27.75" customHeight="1" thickBot="1">
      <c r="B24" s="252"/>
      <c r="C24" s="50"/>
      <c r="D24" s="50"/>
      <c r="E24" s="50"/>
      <c r="F24" s="141"/>
      <c r="G24" s="47"/>
      <c r="H24" s="246"/>
      <c r="I24" s="316"/>
      <c r="J24" s="317"/>
      <c r="K24" s="318"/>
      <c r="L24" s="157" t="s">
        <v>59</v>
      </c>
      <c r="M24" s="158"/>
      <c r="N24" s="159"/>
    </row>
    <row r="25" spans="2:14" ht="27.75" customHeight="1">
      <c r="B25" s="251" t="s">
        <v>239</v>
      </c>
      <c r="C25" s="52" t="s">
        <v>240</v>
      </c>
      <c r="D25" s="304" t="s">
        <v>117</v>
      </c>
      <c r="E25" s="304"/>
      <c r="F25" s="142">
        <v>63</v>
      </c>
      <c r="G25" s="47" t="s">
        <v>119</v>
      </c>
      <c r="H25" s="246" t="s">
        <v>217</v>
      </c>
      <c r="I25" s="137" t="s">
        <v>120</v>
      </c>
      <c r="J25" s="54"/>
      <c r="K25" s="55"/>
      <c r="L25" s="69"/>
      <c r="M25" s="58"/>
      <c r="N25" s="58"/>
    </row>
    <row r="26" spans="2:14" ht="27.75" customHeight="1" thickBot="1">
      <c r="B26" s="252"/>
      <c r="C26" s="50"/>
      <c r="D26" s="50"/>
      <c r="E26" s="50"/>
      <c r="F26" s="141"/>
      <c r="G26" s="47"/>
      <c r="H26" s="246"/>
      <c r="I26" s="287" t="s">
        <v>218</v>
      </c>
      <c r="J26" s="137"/>
      <c r="K26" s="137"/>
      <c r="L26" s="145"/>
      <c r="M26" s="86"/>
      <c r="N26" s="86"/>
    </row>
    <row r="27" spans="2:14" ht="27.75" customHeight="1" thickBot="1">
      <c r="B27" s="251" t="s">
        <v>238</v>
      </c>
      <c r="C27" s="52" t="s">
        <v>223</v>
      </c>
      <c r="D27" s="299" t="s">
        <v>118</v>
      </c>
      <c r="E27" s="299"/>
      <c r="F27" s="143">
        <v>72</v>
      </c>
      <c r="G27" s="60" t="s">
        <v>210</v>
      </c>
      <c r="H27" s="246" t="s">
        <v>199</v>
      </c>
      <c r="I27" s="144" t="s">
        <v>120</v>
      </c>
      <c r="J27" s="300" t="s">
        <v>121</v>
      </c>
      <c r="K27" s="300"/>
      <c r="L27" s="288" t="s">
        <v>123</v>
      </c>
      <c r="M27" s="146"/>
      <c r="N27" s="147"/>
    </row>
    <row r="28" spans="2:14" ht="27.75" customHeight="1">
      <c r="B28" s="251" t="s">
        <v>238</v>
      </c>
      <c r="C28" s="70" t="s">
        <v>223</v>
      </c>
      <c r="D28" s="301" t="s">
        <v>122</v>
      </c>
      <c r="E28" s="301"/>
      <c r="F28" s="301"/>
      <c r="G28" s="301"/>
      <c r="H28" s="301"/>
      <c r="I28" s="301"/>
      <c r="J28" s="61" t="s">
        <v>211</v>
      </c>
      <c r="K28" s="223"/>
      <c r="L28" s="224"/>
      <c r="M28" s="259" t="s">
        <v>124</v>
      </c>
      <c r="N28" s="260"/>
    </row>
    <row r="29" spans="2:14" ht="27.75" customHeight="1" thickBot="1">
      <c r="B29" s="253"/>
      <c r="C29" s="294"/>
      <c r="D29" s="47" t="s">
        <v>69</v>
      </c>
      <c r="E29" s="82"/>
      <c r="F29" s="73"/>
      <c r="G29" s="73" t="s">
        <v>220</v>
      </c>
      <c r="H29" s="73"/>
      <c r="I29" s="71"/>
      <c r="J29" s="68"/>
      <c r="K29" s="72"/>
      <c r="L29" s="114"/>
      <c r="M29" s="149" t="s">
        <v>204</v>
      </c>
      <c r="N29" s="261"/>
    </row>
    <row r="30" spans="2:14" ht="27.75" customHeight="1">
      <c r="B30" s="253" t="s">
        <v>238</v>
      </c>
      <c r="C30" s="59" t="s">
        <v>223</v>
      </c>
      <c r="D30" s="47" t="s">
        <v>70</v>
      </c>
      <c r="E30" s="47"/>
      <c r="F30" s="73" t="s">
        <v>221</v>
      </c>
      <c r="G30" s="74"/>
      <c r="H30" s="75"/>
      <c r="I30" s="75"/>
      <c r="J30" s="61"/>
      <c r="K30" s="61"/>
      <c r="L30" s="89"/>
      <c r="M30" s="150"/>
      <c r="N30" s="58"/>
    </row>
    <row r="31" spans="2:14" ht="27.75" customHeight="1" thickBot="1">
      <c r="B31" s="251"/>
      <c r="C31" s="76"/>
      <c r="D31" s="77" t="s">
        <v>68</v>
      </c>
      <c r="E31" s="77"/>
      <c r="F31" s="254" t="s">
        <v>219</v>
      </c>
      <c r="G31" s="284"/>
      <c r="H31" s="255" t="s">
        <v>43</v>
      </c>
      <c r="I31" s="77"/>
      <c r="J31" s="78"/>
      <c r="K31" s="78"/>
      <c r="L31" s="148"/>
      <c r="M31" s="150"/>
      <c r="N31" s="58"/>
    </row>
    <row r="32" spans="2:14" ht="27.75" customHeight="1" thickBot="1">
      <c r="B32" s="251" t="s">
        <v>238</v>
      </c>
      <c r="C32" s="295" t="s">
        <v>237</v>
      </c>
      <c r="D32" s="302" t="s">
        <v>71</v>
      </c>
      <c r="E32" s="302"/>
      <c r="F32" s="302"/>
      <c r="G32" s="79" t="s">
        <v>222</v>
      </c>
      <c r="H32" s="302" t="s">
        <v>65</v>
      </c>
      <c r="I32" s="302"/>
      <c r="J32" s="80"/>
      <c r="K32" s="80"/>
      <c r="L32" s="81"/>
      <c r="M32" s="58"/>
      <c r="N32" s="58"/>
    </row>
    <row r="33" spans="2:14" ht="27.75" customHeight="1" thickBot="1">
      <c r="B33" s="250" t="s">
        <v>241</v>
      </c>
      <c r="C33" s="277" t="s">
        <v>242</v>
      </c>
      <c r="D33" s="82" t="s">
        <v>232</v>
      </c>
      <c r="E33" s="82" t="s">
        <v>200</v>
      </c>
      <c r="F33" s="83"/>
      <c r="H33" s="47"/>
      <c r="I33" s="60" t="s">
        <v>23</v>
      </c>
      <c r="J33" s="84"/>
      <c r="K33" s="84"/>
      <c r="L33" s="85"/>
      <c r="M33" s="58"/>
      <c r="N33" s="58"/>
    </row>
    <row r="34" spans="2:14" ht="27.75" customHeight="1" thickBot="1">
      <c r="B34" s="250" t="s">
        <v>241</v>
      </c>
      <c r="C34" s="277"/>
      <c r="D34" s="82" t="s">
        <v>233</v>
      </c>
      <c r="E34" s="339" t="s">
        <v>21</v>
      </c>
      <c r="F34" s="340"/>
      <c r="G34" s="340"/>
      <c r="H34" s="47"/>
      <c r="I34" s="47"/>
      <c r="J34" s="84"/>
      <c r="K34" s="84"/>
      <c r="L34" s="85"/>
      <c r="M34" s="58"/>
      <c r="N34" s="58"/>
    </row>
    <row r="35" spans="2:14" ht="27.75" customHeight="1" thickBot="1">
      <c r="B35" s="250">
        <v>9</v>
      </c>
      <c r="C35" s="277" t="s">
        <v>242</v>
      </c>
      <c r="D35" s="82" t="s">
        <v>234</v>
      </c>
      <c r="E35" s="341" t="s">
        <v>24</v>
      </c>
      <c r="F35" s="342"/>
      <c r="G35" s="342"/>
      <c r="H35" s="47"/>
      <c r="I35" s="47"/>
      <c r="J35" s="84"/>
      <c r="K35" s="84"/>
      <c r="L35" s="86"/>
      <c r="M35" s="289"/>
      <c r="N35" s="58"/>
    </row>
    <row r="36" spans="2:15" ht="27.75" customHeight="1" thickBot="1">
      <c r="B36" s="250"/>
      <c r="C36" s="277"/>
      <c r="D36" s="47" t="s">
        <v>67</v>
      </c>
      <c r="E36" s="86"/>
      <c r="F36" s="79" t="s">
        <v>212</v>
      </c>
      <c r="G36" s="343" t="s">
        <v>1</v>
      </c>
      <c r="H36" s="344"/>
      <c r="I36" s="293">
        <v>15.5</v>
      </c>
      <c r="J36" s="47" t="s">
        <v>43</v>
      </c>
      <c r="K36" s="290" t="s">
        <v>226</v>
      </c>
      <c r="L36" s="293" t="s">
        <v>231</v>
      </c>
      <c r="M36" s="43" t="s">
        <v>225</v>
      </c>
      <c r="N36" s="35"/>
      <c r="O36" s="291"/>
    </row>
    <row r="37" spans="2:14" ht="27.75" customHeight="1" thickBot="1">
      <c r="B37" s="250"/>
      <c r="C37" s="277"/>
      <c r="D37" s="90" t="s">
        <v>66</v>
      </c>
      <c r="E37" s="265"/>
      <c r="F37" s="218" t="s">
        <v>63</v>
      </c>
      <c r="G37" s="47"/>
      <c r="H37" s="47"/>
      <c r="I37" s="47"/>
      <c r="J37" s="84"/>
      <c r="K37" s="84"/>
      <c r="L37" s="85"/>
      <c r="M37" s="58"/>
      <c r="N37" s="58"/>
    </row>
    <row r="38" spans="2:14" ht="27.75" customHeight="1">
      <c r="B38" s="250"/>
      <c r="C38" s="277"/>
      <c r="D38" s="91" t="s">
        <v>42</v>
      </c>
      <c r="E38" s="88"/>
      <c r="F38" s="92"/>
      <c r="G38" s="93"/>
      <c r="H38" s="93"/>
      <c r="I38" s="93"/>
      <c r="J38" s="94"/>
      <c r="K38" s="94"/>
      <c r="L38" s="95"/>
      <c r="M38" s="96"/>
      <c r="N38" s="58"/>
    </row>
    <row r="39" spans="2:14" ht="27.75" customHeight="1">
      <c r="B39" s="278"/>
      <c r="C39" s="97" t="s">
        <v>201</v>
      </c>
      <c r="D39" s="82" t="s">
        <v>8</v>
      </c>
      <c r="E39" s="97" t="s">
        <v>14</v>
      </c>
      <c r="F39" s="60" t="s">
        <v>13</v>
      </c>
      <c r="G39" s="47"/>
      <c r="H39" s="47"/>
      <c r="I39" s="47"/>
      <c r="J39" s="84"/>
      <c r="K39" s="84"/>
      <c r="L39" s="86"/>
      <c r="M39" s="98"/>
      <c r="N39" s="58"/>
    </row>
    <row r="40" spans="2:14" ht="27.75" customHeight="1">
      <c r="B40" s="250" t="s">
        <v>224</v>
      </c>
      <c r="C40" s="99" t="s">
        <v>9</v>
      </c>
      <c r="D40" s="100" t="s">
        <v>16</v>
      </c>
      <c r="E40" s="53" t="s">
        <v>31</v>
      </c>
      <c r="F40" s="257" t="s">
        <v>48</v>
      </c>
      <c r="G40" s="101"/>
      <c r="H40" s="101"/>
      <c r="I40" s="101"/>
      <c r="J40" s="102" t="s">
        <v>49</v>
      </c>
      <c r="K40" s="103"/>
      <c r="L40" s="103"/>
      <c r="M40" s="256"/>
      <c r="N40" s="58"/>
    </row>
    <row r="41" spans="2:14" ht="27.75" customHeight="1" thickBot="1">
      <c r="B41" s="250" t="s">
        <v>213</v>
      </c>
      <c r="C41" s="99" t="s">
        <v>9</v>
      </c>
      <c r="D41" s="60" t="s">
        <v>2</v>
      </c>
      <c r="E41" s="87" t="s">
        <v>15</v>
      </c>
      <c r="F41" s="337" t="s">
        <v>41</v>
      </c>
      <c r="G41" s="337"/>
      <c r="H41" s="321" t="s">
        <v>202</v>
      </c>
      <c r="I41" s="321"/>
      <c r="J41" s="321"/>
      <c r="K41" s="321"/>
      <c r="L41" s="321"/>
      <c r="M41" s="321"/>
      <c r="N41" s="321"/>
    </row>
    <row r="42" spans="2:14" ht="27.75" customHeight="1" thickBot="1">
      <c r="B42" s="251"/>
      <c r="C42" s="46"/>
      <c r="D42" s="82" t="s">
        <v>36</v>
      </c>
      <c r="E42" s="246" t="s">
        <v>203</v>
      </c>
      <c r="F42" s="82" t="s">
        <v>35</v>
      </c>
      <c r="G42" s="86"/>
      <c r="H42" s="258" t="s">
        <v>19</v>
      </c>
      <c r="I42" s="104"/>
      <c r="J42" s="105"/>
      <c r="K42" s="106"/>
      <c r="L42" s="95"/>
      <c r="M42" s="86"/>
      <c r="N42" s="58"/>
    </row>
    <row r="43" spans="2:14" ht="27.75" customHeight="1" thickBot="1">
      <c r="B43" s="251" t="s">
        <v>243</v>
      </c>
      <c r="C43" s="107" t="s">
        <v>244</v>
      </c>
      <c r="D43" s="108" t="s">
        <v>32</v>
      </c>
      <c r="E43" s="108"/>
      <c r="F43" s="109"/>
      <c r="G43" s="263"/>
      <c r="H43" s="264" t="s">
        <v>63</v>
      </c>
      <c r="I43" s="47"/>
      <c r="J43" s="84"/>
      <c r="K43" s="84"/>
      <c r="L43" s="86"/>
      <c r="M43" s="86"/>
      <c r="N43" s="58"/>
    </row>
    <row r="44" spans="2:14" ht="27.75" customHeight="1" thickBot="1">
      <c r="B44" s="251" t="s">
        <v>246</v>
      </c>
      <c r="C44" s="110" t="s">
        <v>245</v>
      </c>
      <c r="D44" s="111" t="s">
        <v>37</v>
      </c>
      <c r="E44" s="111"/>
      <c r="F44" s="112"/>
      <c r="G44" s="113"/>
      <c r="H44" s="113"/>
      <c r="I44" s="113"/>
      <c r="J44" s="64"/>
      <c r="K44" s="64"/>
      <c r="L44" s="58"/>
      <c r="M44" s="58"/>
      <c r="N44" s="58"/>
    </row>
    <row r="45" spans="2:14" ht="27.75" customHeight="1" thickBot="1" thickTop="1">
      <c r="B45" s="251"/>
      <c r="C45" s="37"/>
      <c r="D45" s="345" t="s">
        <v>33</v>
      </c>
      <c r="E45" s="346"/>
      <c r="F45" s="221"/>
      <c r="G45" s="113" t="s">
        <v>63</v>
      </c>
      <c r="H45" s="280" t="s">
        <v>248</v>
      </c>
      <c r="I45" s="281"/>
      <c r="J45" s="282" t="s">
        <v>249</v>
      </c>
      <c r="K45" s="283"/>
      <c r="L45" s="354" t="s">
        <v>63</v>
      </c>
      <c r="M45" s="58"/>
      <c r="N45" s="58"/>
    </row>
    <row r="46" spans="2:14" ht="27.75" customHeight="1" thickBot="1" thickTop="1">
      <c r="B46" s="251"/>
      <c r="C46" s="115"/>
      <c r="D46" s="104" t="s">
        <v>235</v>
      </c>
      <c r="E46" s="262"/>
      <c r="F46" s="262" t="s">
        <v>43</v>
      </c>
      <c r="G46" s="113"/>
      <c r="H46" s="113"/>
      <c r="I46" s="113"/>
      <c r="J46" s="64"/>
      <c r="K46" s="64"/>
      <c r="L46" s="58"/>
      <c r="M46" s="58"/>
      <c r="N46" s="58"/>
    </row>
    <row r="47" spans="2:14" ht="27.75" customHeight="1" thickBot="1">
      <c r="B47" s="251"/>
      <c r="C47" s="116"/>
      <c r="D47" s="347" t="s">
        <v>205</v>
      </c>
      <c r="E47" s="347"/>
      <c r="F47" s="347"/>
      <c r="G47" s="347"/>
      <c r="H47" s="305" t="s">
        <v>64</v>
      </c>
      <c r="I47" s="306"/>
      <c r="J47" s="306"/>
      <c r="K47" s="306"/>
      <c r="L47" s="306"/>
      <c r="M47" s="307"/>
      <c r="N47" s="58"/>
    </row>
    <row r="48" spans="2:14" ht="27.75" customHeight="1" thickBot="1">
      <c r="B48" s="251" t="s">
        <v>6</v>
      </c>
      <c r="C48" s="286"/>
      <c r="D48" s="117" t="s">
        <v>20</v>
      </c>
      <c r="E48" s="179" t="s">
        <v>34</v>
      </c>
      <c r="F48" s="181" t="s">
        <v>215</v>
      </c>
      <c r="G48" s="180" t="s">
        <v>4</v>
      </c>
      <c r="H48" s="308"/>
      <c r="I48" s="309"/>
      <c r="J48" s="309"/>
      <c r="K48" s="309"/>
      <c r="L48" s="309"/>
      <c r="M48" s="310"/>
      <c r="N48" s="58"/>
    </row>
    <row r="49" spans="2:14" ht="27.75" customHeight="1" thickBot="1">
      <c r="B49" s="113"/>
      <c r="C49" s="113"/>
      <c r="D49" s="178" t="s">
        <v>135</v>
      </c>
      <c r="E49" s="335"/>
      <c r="F49" s="336"/>
      <c r="G49" s="113" t="s">
        <v>214</v>
      </c>
      <c r="H49" s="285">
        <v>2</v>
      </c>
      <c r="I49" s="113"/>
      <c r="J49" s="64"/>
      <c r="K49" s="64"/>
      <c r="L49" s="58"/>
      <c r="M49" s="58"/>
      <c r="N49" s="58"/>
    </row>
    <row r="50" spans="2:14" ht="27.75" customHeight="1" thickBot="1">
      <c r="B50" s="82" t="s">
        <v>3</v>
      </c>
      <c r="C50" s="58"/>
      <c r="D50" s="82"/>
      <c r="E50" s="82"/>
      <c r="F50" s="82"/>
      <c r="G50" s="113"/>
      <c r="H50" s="113"/>
      <c r="I50" s="113"/>
      <c r="J50" s="64"/>
      <c r="K50" s="64"/>
      <c r="L50" s="58"/>
      <c r="M50" s="58"/>
      <c r="N50" s="58"/>
    </row>
    <row r="51" spans="2:15" ht="27.75" customHeight="1">
      <c r="B51" s="118" t="s">
        <v>206</v>
      </c>
      <c r="C51" s="119"/>
      <c r="D51" s="119"/>
      <c r="E51" s="119"/>
      <c r="F51" s="119"/>
      <c r="G51" s="119"/>
      <c r="H51" s="119"/>
      <c r="I51" s="120"/>
      <c r="J51" s="120"/>
      <c r="K51" s="121"/>
      <c r="L51" s="296"/>
      <c r="M51" s="296"/>
      <c r="N51" s="121"/>
      <c r="O51" s="267"/>
    </row>
    <row r="52" spans="2:15" ht="27.75" customHeight="1">
      <c r="B52" s="122" t="s">
        <v>207</v>
      </c>
      <c r="C52" s="42"/>
      <c r="D52" s="42"/>
      <c r="E52" s="42"/>
      <c r="F52" s="42"/>
      <c r="G52" s="42"/>
      <c r="H52" s="42"/>
      <c r="I52" s="43"/>
      <c r="J52" s="43"/>
      <c r="K52" s="35"/>
      <c r="L52" s="297"/>
      <c r="M52" s="297"/>
      <c r="N52" s="35"/>
      <c r="O52" s="268"/>
    </row>
    <row r="53" spans="2:15" ht="27.75" customHeight="1">
      <c r="B53" s="123" t="s">
        <v>228</v>
      </c>
      <c r="C53" s="47"/>
      <c r="D53" s="47"/>
      <c r="E53" s="47"/>
      <c r="F53" s="47"/>
      <c r="G53" s="47"/>
      <c r="H53" s="47"/>
      <c r="I53" s="84"/>
      <c r="J53" s="84"/>
      <c r="K53" s="86"/>
      <c r="L53" s="35"/>
      <c r="M53" s="35"/>
      <c r="N53" s="35"/>
      <c r="O53" s="268"/>
    </row>
    <row r="54" spans="2:15" ht="27.75" customHeight="1">
      <c r="B54" s="124" t="s">
        <v>216</v>
      </c>
      <c r="C54" s="266"/>
      <c r="D54" s="42"/>
      <c r="E54" s="42"/>
      <c r="F54" s="42"/>
      <c r="G54" s="42"/>
      <c r="H54" s="42"/>
      <c r="I54" s="43"/>
      <c r="J54" s="43"/>
      <c r="K54" s="35"/>
      <c r="L54" s="35"/>
      <c r="M54" s="35"/>
      <c r="N54" s="35"/>
      <c r="O54" s="268"/>
    </row>
    <row r="55" spans="2:15" ht="27.75" customHeight="1">
      <c r="B55" s="124"/>
      <c r="C55" s="42"/>
      <c r="D55" s="42"/>
      <c r="E55" s="42"/>
      <c r="F55" s="42"/>
      <c r="G55" s="42"/>
      <c r="H55" s="42"/>
      <c r="I55" s="43"/>
      <c r="J55" s="43"/>
      <c r="K55" s="35"/>
      <c r="L55" s="35"/>
      <c r="M55" s="35"/>
      <c r="N55" s="35"/>
      <c r="O55" s="268"/>
    </row>
    <row r="56" spans="2:15" ht="27.75" customHeight="1">
      <c r="B56" s="124"/>
      <c r="C56" s="42"/>
      <c r="D56" s="42"/>
      <c r="E56" s="42"/>
      <c r="F56" s="42"/>
      <c r="G56" s="42"/>
      <c r="H56" s="42"/>
      <c r="I56" s="43"/>
      <c r="J56" s="43"/>
      <c r="K56" s="35"/>
      <c r="L56" s="35"/>
      <c r="M56" s="35"/>
      <c r="N56" s="35"/>
      <c r="O56" s="268"/>
    </row>
    <row r="57" spans="2:15" ht="27.75" customHeight="1">
      <c r="B57" s="124"/>
      <c r="C57" s="42"/>
      <c r="D57" s="42"/>
      <c r="E57" s="42"/>
      <c r="F57" s="42"/>
      <c r="G57" s="42"/>
      <c r="H57" s="42"/>
      <c r="I57" s="43"/>
      <c r="J57" s="43"/>
      <c r="K57" s="35"/>
      <c r="L57" s="35"/>
      <c r="M57" s="35"/>
      <c r="N57" s="35"/>
      <c r="O57" s="268"/>
    </row>
    <row r="58" spans="2:15" ht="27.75" customHeight="1" thickBot="1">
      <c r="B58" s="125"/>
      <c r="C58" s="47"/>
      <c r="D58" s="47"/>
      <c r="E58" s="47"/>
      <c r="F58" s="47"/>
      <c r="G58" s="47"/>
      <c r="H58" s="47"/>
      <c r="I58" s="84"/>
      <c r="J58" s="84"/>
      <c r="K58" s="86"/>
      <c r="L58" s="269"/>
      <c r="M58" s="269"/>
      <c r="N58" s="269"/>
      <c r="O58" s="270"/>
    </row>
    <row r="59" spans="2:15" ht="27.75" customHeight="1">
      <c r="B59" s="119" t="s">
        <v>50</v>
      </c>
      <c r="C59" s="272"/>
      <c r="D59" s="119" t="s">
        <v>51</v>
      </c>
      <c r="E59" s="119"/>
      <c r="F59" s="119"/>
      <c r="G59" s="119"/>
      <c r="H59" s="119"/>
      <c r="I59" s="119"/>
      <c r="J59" s="120"/>
      <c r="K59" s="120"/>
      <c r="L59" s="89"/>
      <c r="M59" s="89"/>
      <c r="N59" s="89"/>
      <c r="O59" s="271"/>
    </row>
    <row r="60" spans="2:15" ht="27.75" customHeight="1">
      <c r="B60" s="126" t="s">
        <v>126</v>
      </c>
      <c r="C60" s="273"/>
      <c r="D60" s="42"/>
      <c r="E60" s="42"/>
      <c r="F60" s="42"/>
      <c r="G60" s="42"/>
      <c r="H60" s="42"/>
      <c r="I60" s="35"/>
      <c r="J60" s="43"/>
      <c r="K60" s="43"/>
      <c r="L60" s="35"/>
      <c r="M60" s="35"/>
      <c r="N60" s="35"/>
      <c r="O60" s="268"/>
    </row>
    <row r="61" spans="2:15" ht="27.75" customHeight="1">
      <c r="B61" s="126" t="s">
        <v>125</v>
      </c>
      <c r="C61" s="273"/>
      <c r="D61" s="42"/>
      <c r="E61" s="42"/>
      <c r="F61" s="42"/>
      <c r="G61" s="42"/>
      <c r="H61" s="42"/>
      <c r="I61" s="35"/>
      <c r="J61" s="43"/>
      <c r="K61" s="43"/>
      <c r="L61" s="35"/>
      <c r="M61" s="35"/>
      <c r="N61" s="35"/>
      <c r="O61" s="268"/>
    </row>
    <row r="62" spans="2:15" ht="27.75" customHeight="1">
      <c r="B62" s="126" t="s">
        <v>11</v>
      </c>
      <c r="C62" s="273"/>
      <c r="D62" s="42"/>
      <c r="E62" s="42"/>
      <c r="F62" s="42"/>
      <c r="G62" s="42"/>
      <c r="H62" s="42"/>
      <c r="I62" s="35"/>
      <c r="J62" s="43"/>
      <c r="K62" s="43"/>
      <c r="L62" s="35"/>
      <c r="M62" s="35"/>
      <c r="N62" s="35"/>
      <c r="O62" s="268"/>
    </row>
    <row r="63" spans="2:15" ht="27.75" customHeight="1">
      <c r="B63" s="126" t="s">
        <v>52</v>
      </c>
      <c r="C63" s="273"/>
      <c r="D63" s="42"/>
      <c r="E63" s="42"/>
      <c r="F63" s="42"/>
      <c r="G63" s="42"/>
      <c r="H63" s="42"/>
      <c r="I63" s="35"/>
      <c r="J63" s="43"/>
      <c r="K63" s="43"/>
      <c r="L63" s="35"/>
      <c r="M63" s="35"/>
      <c r="N63" s="35"/>
      <c r="O63" s="268"/>
    </row>
    <row r="64" spans="2:15" ht="27.75" customHeight="1">
      <c r="B64" s="126" t="s">
        <v>12</v>
      </c>
      <c r="C64" s="273"/>
      <c r="D64" s="42"/>
      <c r="E64" s="42"/>
      <c r="F64" s="42"/>
      <c r="G64" s="42"/>
      <c r="H64" s="42"/>
      <c r="I64" s="35"/>
      <c r="J64" s="43"/>
      <c r="K64" s="43"/>
      <c r="L64" s="35"/>
      <c r="M64" s="35"/>
      <c r="N64" s="35"/>
      <c r="O64" s="268"/>
    </row>
    <row r="65" spans="2:15" ht="27.75" customHeight="1">
      <c r="B65" s="126" t="s">
        <v>53</v>
      </c>
      <c r="C65" s="274"/>
      <c r="D65" s="42"/>
      <c r="E65" s="42"/>
      <c r="F65" s="42"/>
      <c r="G65" s="42"/>
      <c r="H65" s="42"/>
      <c r="I65" s="35"/>
      <c r="J65" s="43"/>
      <c r="K65" s="43"/>
      <c r="L65" s="35"/>
      <c r="M65" s="35"/>
      <c r="N65" s="35"/>
      <c r="O65" s="268"/>
    </row>
    <row r="66" spans="2:15" ht="27.75" customHeight="1">
      <c r="B66" s="127" t="s">
        <v>54</v>
      </c>
      <c r="C66" s="274"/>
      <c r="D66" s="128"/>
      <c r="E66" s="128"/>
      <c r="F66" s="128"/>
      <c r="G66" s="128"/>
      <c r="H66" s="128"/>
      <c r="I66" s="128"/>
      <c r="J66" s="128"/>
      <c r="K66" s="128"/>
      <c r="L66" s="128"/>
      <c r="M66" s="35"/>
      <c r="N66" s="35"/>
      <c r="O66" s="268"/>
    </row>
    <row r="67" spans="2:15" ht="27.75" customHeight="1">
      <c r="B67" s="127" t="s">
        <v>55</v>
      </c>
      <c r="C67" s="274"/>
      <c r="D67" s="128"/>
      <c r="E67" s="128"/>
      <c r="F67" s="128"/>
      <c r="G67" s="128"/>
      <c r="H67" s="128"/>
      <c r="I67" s="128"/>
      <c r="J67" s="128"/>
      <c r="K67" s="128"/>
      <c r="L67" s="128"/>
      <c r="M67" s="35"/>
      <c r="N67" s="35"/>
      <c r="O67" s="268"/>
    </row>
    <row r="68" spans="2:15" ht="27.75" customHeight="1" thickBot="1">
      <c r="B68" s="127" t="s">
        <v>56</v>
      </c>
      <c r="C68" s="275"/>
      <c r="D68" s="129"/>
      <c r="E68" s="129"/>
      <c r="F68" s="129"/>
      <c r="G68" s="129"/>
      <c r="H68" s="129"/>
      <c r="I68" s="129"/>
      <c r="J68" s="129"/>
      <c r="K68" s="129"/>
      <c r="L68" s="129"/>
      <c r="M68" s="269"/>
      <c r="N68" s="269"/>
      <c r="O68" s="270"/>
    </row>
    <row r="69" spans="2:9" ht="18" outlineLevel="1">
      <c r="B69" s="1"/>
      <c r="C69" s="12" t="s">
        <v>247</v>
      </c>
      <c r="D69" s="11"/>
      <c r="E69" s="1"/>
      <c r="F69" s="10"/>
      <c r="G69" s="1"/>
      <c r="H69" s="1"/>
      <c r="I69" s="1"/>
    </row>
    <row r="70" spans="3:7" ht="15" outlineLevel="1">
      <c r="C70" s="11" t="s">
        <v>10</v>
      </c>
      <c r="D70" s="11"/>
      <c r="E70" s="9"/>
      <c r="F70" s="9"/>
      <c r="G70" s="9"/>
    </row>
    <row r="71" spans="3:7" ht="15" outlineLevel="1">
      <c r="C71" s="17" t="s">
        <v>38</v>
      </c>
      <c r="D71" s="11"/>
      <c r="E71" s="9"/>
      <c r="F71" s="9"/>
      <c r="G71" s="9"/>
    </row>
    <row r="72" spans="3:7" ht="15" outlineLevel="1">
      <c r="C72" s="11" t="s">
        <v>29</v>
      </c>
      <c r="D72" s="11"/>
      <c r="E72" s="9"/>
      <c r="F72" s="9"/>
      <c r="G72" s="9"/>
    </row>
    <row r="73" spans="3:4" ht="15" outlineLevel="1">
      <c r="C73" s="17" t="s">
        <v>30</v>
      </c>
      <c r="D73" s="11"/>
    </row>
  </sheetData>
  <sheetProtection/>
  <mergeCells count="34">
    <mergeCell ref="D3:I3"/>
    <mergeCell ref="D20:E20"/>
    <mergeCell ref="E49:F49"/>
    <mergeCell ref="F41:G41"/>
    <mergeCell ref="E2:G2"/>
    <mergeCell ref="E34:G34"/>
    <mergeCell ref="E35:G35"/>
    <mergeCell ref="G36:H36"/>
    <mergeCell ref="D45:E45"/>
    <mergeCell ref="D47:G47"/>
    <mergeCell ref="B13:B19"/>
    <mergeCell ref="B9:B12"/>
    <mergeCell ref="I22:K22"/>
    <mergeCell ref="F18:G18"/>
    <mergeCell ref="E7:F7"/>
    <mergeCell ref="I12:J12"/>
    <mergeCell ref="H47:M48"/>
    <mergeCell ref="M17:N17"/>
    <mergeCell ref="H13:I13"/>
    <mergeCell ref="J13:K13"/>
    <mergeCell ref="I24:K24"/>
    <mergeCell ref="D25:E25"/>
    <mergeCell ref="M13:N13"/>
    <mergeCell ref="H41:N41"/>
    <mergeCell ref="L51:M51"/>
    <mergeCell ref="L52:M52"/>
    <mergeCell ref="L12:M12"/>
    <mergeCell ref="D27:E27"/>
    <mergeCell ref="J27:K27"/>
    <mergeCell ref="D28:I28"/>
    <mergeCell ref="D32:F32"/>
    <mergeCell ref="H32:I32"/>
    <mergeCell ref="D21:E21"/>
    <mergeCell ref="D23:E23"/>
  </mergeCells>
  <dataValidations count="1">
    <dataValidation type="list" allowBlank="1" showInputMessage="1" showErrorMessage="1" sqref="D9:D19">
      <formula1>Malzsorten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0" orientation="portrait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="60" zoomScaleNormal="60" zoomScalePageLayoutView="0" workbookViewId="0" topLeftCell="A1">
      <selection activeCell="H19" sqref="H19"/>
    </sheetView>
  </sheetViews>
  <sheetFormatPr defaultColWidth="11.421875" defaultRowHeight="12.75"/>
  <sheetData>
    <row r="1" spans="1:3" ht="33" customHeight="1" thickBot="1">
      <c r="A1" s="239" t="s">
        <v>193</v>
      </c>
      <c r="C1" s="239" t="s">
        <v>82</v>
      </c>
    </row>
    <row r="2" spans="1:8" ht="19.5">
      <c r="A2" s="162" t="s">
        <v>75</v>
      </c>
      <c r="C2" s="2">
        <v>4</v>
      </c>
      <c r="E2" s="348" t="s">
        <v>129</v>
      </c>
      <c r="F2" s="349"/>
      <c r="G2" s="350" t="s">
        <v>130</v>
      </c>
      <c r="H2" s="351"/>
    </row>
    <row r="3" spans="1:8" ht="19.5">
      <c r="A3" s="162" t="s">
        <v>76</v>
      </c>
      <c r="C3" s="2">
        <v>9</v>
      </c>
      <c r="E3" s="165" t="s">
        <v>131</v>
      </c>
      <c r="F3" s="166" t="s">
        <v>132</v>
      </c>
      <c r="G3" s="167" t="s">
        <v>131</v>
      </c>
      <c r="H3" s="168" t="s">
        <v>132</v>
      </c>
    </row>
    <row r="4" spans="1:8" ht="19.5">
      <c r="A4" s="162" t="s">
        <v>77</v>
      </c>
      <c r="C4" s="2">
        <v>18</v>
      </c>
      <c r="E4" s="169" t="s">
        <v>133</v>
      </c>
      <c r="F4" s="170" t="s">
        <v>134</v>
      </c>
      <c r="G4" s="171" t="s">
        <v>134</v>
      </c>
      <c r="H4" s="172" t="s">
        <v>133</v>
      </c>
    </row>
    <row r="5" spans="1:8" ht="21" thickBot="1">
      <c r="A5" s="162" t="s">
        <v>89</v>
      </c>
      <c r="B5" s="161"/>
      <c r="C5" s="2">
        <v>4</v>
      </c>
      <c r="E5" s="173"/>
      <c r="F5" s="174">
        <v>3.5</v>
      </c>
      <c r="G5" s="190"/>
      <c r="H5" s="175">
        <v>4</v>
      </c>
    </row>
    <row r="6" spans="1:3" ht="20.25">
      <c r="A6" s="162" t="s">
        <v>92</v>
      </c>
      <c r="B6" s="161"/>
      <c r="C6" s="2">
        <v>16</v>
      </c>
    </row>
    <row r="7" spans="1:3" ht="20.25">
      <c r="A7" s="162" t="s">
        <v>90</v>
      </c>
      <c r="B7" s="161"/>
      <c r="C7" s="2">
        <v>3.5</v>
      </c>
    </row>
    <row r="8" spans="1:9" ht="23.25" customHeight="1">
      <c r="A8" s="162" t="s">
        <v>91</v>
      </c>
      <c r="B8" s="161"/>
      <c r="C8" s="2">
        <v>4</v>
      </c>
      <c r="E8" s="352" t="s">
        <v>195</v>
      </c>
      <c r="F8" s="353"/>
      <c r="G8" s="353"/>
      <c r="H8" s="353"/>
      <c r="I8" s="353"/>
    </row>
    <row r="9" spans="1:9" ht="20.25" customHeight="1">
      <c r="A9" s="162" t="s">
        <v>99</v>
      </c>
      <c r="B9" s="161"/>
      <c r="C9" s="2">
        <v>7</v>
      </c>
      <c r="E9" s="353"/>
      <c r="F9" s="353"/>
      <c r="G9" s="353"/>
      <c r="H9" s="353"/>
      <c r="I9" s="353"/>
    </row>
    <row r="10" spans="1:9" ht="20.25">
      <c r="A10" s="162" t="s">
        <v>101</v>
      </c>
      <c r="B10" s="161"/>
      <c r="C10" s="2">
        <v>3.2</v>
      </c>
      <c r="E10" s="353"/>
      <c r="F10" s="353"/>
      <c r="G10" s="353"/>
      <c r="H10" s="353"/>
      <c r="I10" s="353"/>
    </row>
    <row r="11" spans="1:9" ht="20.25">
      <c r="A11" s="162" t="s">
        <v>106</v>
      </c>
      <c r="B11" s="161"/>
      <c r="C11" s="2">
        <v>6</v>
      </c>
      <c r="E11" s="353"/>
      <c r="F11" s="353"/>
      <c r="G11" s="353"/>
      <c r="H11" s="353"/>
      <c r="I11" s="353"/>
    </row>
    <row r="12" spans="1:9" ht="20.25">
      <c r="A12" s="162" t="s">
        <v>93</v>
      </c>
      <c r="B12" s="161"/>
      <c r="C12" s="2">
        <v>70</v>
      </c>
      <c r="E12" s="353"/>
      <c r="F12" s="353"/>
      <c r="G12" s="353"/>
      <c r="H12" s="353"/>
      <c r="I12" s="353"/>
    </row>
    <row r="13" spans="1:9" ht="20.25">
      <c r="A13" s="162" t="s">
        <v>83</v>
      </c>
      <c r="B13" s="161"/>
      <c r="C13" s="2">
        <v>25</v>
      </c>
      <c r="E13" s="353"/>
      <c r="F13" s="353"/>
      <c r="G13" s="353"/>
      <c r="H13" s="353"/>
      <c r="I13" s="353"/>
    </row>
    <row r="14" spans="1:9" ht="20.25">
      <c r="A14" s="162" t="s">
        <v>84</v>
      </c>
      <c r="B14" s="161"/>
      <c r="C14" s="2">
        <v>120</v>
      </c>
      <c r="E14" s="353"/>
      <c r="F14" s="353"/>
      <c r="G14" s="353"/>
      <c r="H14" s="353"/>
      <c r="I14" s="353"/>
    </row>
    <row r="15" spans="1:3" ht="20.25">
      <c r="A15" s="162" t="s">
        <v>85</v>
      </c>
      <c r="B15" s="161"/>
      <c r="C15" s="2">
        <v>70</v>
      </c>
    </row>
    <row r="16" spans="1:3" ht="20.25">
      <c r="A16" s="162" t="s">
        <v>86</v>
      </c>
      <c r="B16" s="161"/>
      <c r="C16" s="2">
        <v>50</v>
      </c>
    </row>
    <row r="17" spans="1:3" ht="20.25">
      <c r="A17" s="162" t="s">
        <v>87</v>
      </c>
      <c r="B17" s="161"/>
      <c r="C17" s="2">
        <v>400</v>
      </c>
    </row>
    <row r="18" spans="1:3" ht="20.25">
      <c r="A18" s="162" t="s">
        <v>88</v>
      </c>
      <c r="B18" s="161"/>
      <c r="C18" s="2">
        <v>195</v>
      </c>
    </row>
    <row r="19" spans="1:3" ht="20.25">
      <c r="A19" s="162" t="s">
        <v>103</v>
      </c>
      <c r="B19" s="161"/>
      <c r="C19" s="2">
        <v>4.5</v>
      </c>
    </row>
    <row r="20" spans="1:3" ht="20.25">
      <c r="A20" s="162" t="s">
        <v>104</v>
      </c>
      <c r="B20" s="161"/>
      <c r="C20" s="2">
        <v>1330</v>
      </c>
    </row>
    <row r="21" spans="1:3" ht="20.25">
      <c r="A21" s="162" t="s">
        <v>105</v>
      </c>
      <c r="B21" s="161"/>
      <c r="C21" s="2">
        <v>970</v>
      </c>
    </row>
    <row r="22" spans="1:3" ht="20.25">
      <c r="A22" s="162" t="s">
        <v>102</v>
      </c>
      <c r="B22" s="161"/>
      <c r="C22" s="2">
        <v>5</v>
      </c>
    </row>
    <row r="23" spans="1:3" ht="20.25">
      <c r="A23" s="162" t="s">
        <v>78</v>
      </c>
      <c r="B23" s="161"/>
      <c r="C23" s="2">
        <v>4</v>
      </c>
    </row>
    <row r="24" spans="1:3" ht="20.25">
      <c r="A24" s="162" t="s">
        <v>79</v>
      </c>
      <c r="B24" s="161"/>
      <c r="C24" s="2">
        <v>1000</v>
      </c>
    </row>
    <row r="25" spans="1:3" ht="20.25">
      <c r="A25" s="162" t="s">
        <v>94</v>
      </c>
      <c r="B25" s="161"/>
      <c r="C25" s="2">
        <v>4</v>
      </c>
    </row>
    <row r="26" spans="1:3" ht="20.25">
      <c r="A26" s="162" t="s">
        <v>95</v>
      </c>
      <c r="B26" s="161"/>
      <c r="C26" s="2">
        <v>4</v>
      </c>
    </row>
    <row r="27" spans="1:3" ht="20.25">
      <c r="A27" s="162" t="s">
        <v>96</v>
      </c>
      <c r="B27" s="161"/>
      <c r="C27" s="2">
        <v>4</v>
      </c>
    </row>
    <row r="28" spans="1:3" ht="20.25">
      <c r="A28" s="162" t="s">
        <v>97</v>
      </c>
      <c r="B28" s="161"/>
      <c r="C28" s="2">
        <v>1</v>
      </c>
    </row>
    <row r="29" spans="1:3" ht="20.25">
      <c r="A29" s="162" t="s">
        <v>98</v>
      </c>
      <c r="B29" s="161"/>
      <c r="C29" s="2">
        <v>2</v>
      </c>
    </row>
    <row r="37" ht="14.25" customHeight="1"/>
  </sheetData>
  <sheetProtection/>
  <mergeCells count="3">
    <mergeCell ref="E2:F2"/>
    <mergeCell ref="G2:H2"/>
    <mergeCell ref="E8:I14"/>
  </mergeCells>
  <printOptions/>
  <pageMargins left="0.7" right="0.7" top="0.787401575" bottom="0.787401575" header="0.3" footer="0.3"/>
  <pageSetup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5"/>
  <sheetViews>
    <sheetView view="pageBreakPreview" zoomScaleSheetLayoutView="100" workbookViewId="0" topLeftCell="A22">
      <selection activeCell="G88" sqref="G88"/>
    </sheetView>
  </sheetViews>
  <sheetFormatPr defaultColWidth="11.421875" defaultRowHeight="12.75"/>
  <cols>
    <col min="1" max="1" width="3.140625" style="0" customWidth="1"/>
    <col min="2" max="2" width="11.7109375" style="0" customWidth="1"/>
    <col min="3" max="3" width="18.28125" style="0" bestFit="1" customWidth="1"/>
    <col min="4" max="4" width="12.7109375" style="0" customWidth="1"/>
    <col min="5" max="5" width="23.421875" style="0" bestFit="1" customWidth="1"/>
    <col min="6" max="6" width="27.8515625" style="0" bestFit="1" customWidth="1"/>
    <col min="7" max="7" width="27.140625" style="0" customWidth="1"/>
    <col min="8" max="8" width="27.28125" style="0" bestFit="1" customWidth="1"/>
  </cols>
  <sheetData>
    <row r="1" ht="32.25">
      <c r="B1" s="182" t="s">
        <v>182</v>
      </c>
    </row>
    <row r="2" ht="22.5">
      <c r="B2" s="204" t="s">
        <v>183</v>
      </c>
    </row>
    <row r="3" ht="22.5">
      <c r="B3" s="204" t="s">
        <v>184</v>
      </c>
    </row>
    <row r="4" ht="14.25">
      <c r="B4" s="186"/>
    </row>
    <row r="5" spans="2:8" s="207" customFormat="1" ht="45" customHeight="1">
      <c r="B5" s="205" t="s">
        <v>136</v>
      </c>
      <c r="C5" s="205" t="s">
        <v>137</v>
      </c>
      <c r="D5" s="205" t="s">
        <v>138</v>
      </c>
      <c r="E5" s="206" t="s">
        <v>139</v>
      </c>
      <c r="F5" s="206" t="s">
        <v>140</v>
      </c>
      <c r="G5" s="206" t="s">
        <v>141</v>
      </c>
      <c r="H5" s="206" t="s">
        <v>142</v>
      </c>
    </row>
    <row r="6" spans="2:8" ht="60.75" customHeight="1">
      <c r="B6" s="208" t="s">
        <v>168</v>
      </c>
      <c r="C6" s="209">
        <v>2</v>
      </c>
      <c r="D6" s="211">
        <v>2</v>
      </c>
      <c r="E6" s="210" t="s">
        <v>143</v>
      </c>
      <c r="F6" s="210" t="s">
        <v>144</v>
      </c>
      <c r="G6" s="209"/>
      <c r="H6" s="215" t="s">
        <v>145</v>
      </c>
    </row>
    <row r="7" spans="2:8" ht="52.5" customHeight="1">
      <c r="B7" s="208" t="s">
        <v>169</v>
      </c>
      <c r="C7" s="209">
        <v>5</v>
      </c>
      <c r="D7" s="208" t="s">
        <v>167</v>
      </c>
      <c r="E7" s="210" t="s">
        <v>146</v>
      </c>
      <c r="F7" s="210" t="s">
        <v>147</v>
      </c>
      <c r="G7" s="209"/>
      <c r="H7" s="215" t="s">
        <v>148</v>
      </c>
    </row>
    <row r="8" spans="2:8" ht="50.25" customHeight="1">
      <c r="B8" s="208" t="s">
        <v>170</v>
      </c>
      <c r="C8" s="209">
        <v>10</v>
      </c>
      <c r="D8" s="211">
        <v>10</v>
      </c>
      <c r="E8" s="210" t="s">
        <v>149</v>
      </c>
      <c r="F8" s="210" t="s">
        <v>150</v>
      </c>
      <c r="G8" s="209"/>
      <c r="H8" s="215" t="s">
        <v>151</v>
      </c>
    </row>
    <row r="9" spans="2:8" ht="65.25" customHeight="1">
      <c r="B9" s="208" t="s">
        <v>152</v>
      </c>
      <c r="C9" s="209">
        <v>16</v>
      </c>
      <c r="D9" s="211">
        <v>16</v>
      </c>
      <c r="E9" s="210" t="s">
        <v>153</v>
      </c>
      <c r="F9" s="210" t="s">
        <v>154</v>
      </c>
      <c r="G9" s="209"/>
      <c r="H9" s="215" t="s">
        <v>155</v>
      </c>
    </row>
    <row r="10" spans="2:8" ht="63.75" customHeight="1">
      <c r="B10" s="208" t="s">
        <v>156</v>
      </c>
      <c r="C10" s="209" t="s">
        <v>157</v>
      </c>
      <c r="D10" s="211">
        <v>17</v>
      </c>
      <c r="E10" s="210" t="s">
        <v>158</v>
      </c>
      <c r="F10" s="210" t="s">
        <v>159</v>
      </c>
      <c r="G10" s="209"/>
      <c r="H10" s="215" t="s">
        <v>160</v>
      </c>
    </row>
    <row r="11" spans="2:8" ht="57.75" customHeight="1">
      <c r="B11" s="208" t="s">
        <v>161</v>
      </c>
      <c r="C11" s="209" t="s">
        <v>162</v>
      </c>
      <c r="D11" s="211" t="s">
        <v>163</v>
      </c>
      <c r="E11" s="210" t="s">
        <v>164</v>
      </c>
      <c r="F11" s="210" t="s">
        <v>165</v>
      </c>
      <c r="G11" s="209"/>
      <c r="H11" s="215" t="s">
        <v>166</v>
      </c>
    </row>
    <row r="13" ht="19.5">
      <c r="B13" s="203" t="s">
        <v>185</v>
      </c>
    </row>
    <row r="14" ht="19.5">
      <c r="B14" s="203" t="s">
        <v>186</v>
      </c>
    </row>
    <row r="15" ht="19.5">
      <c r="B15" s="203" t="s">
        <v>181</v>
      </c>
    </row>
    <row r="16" spans="2:6" ht="19.5">
      <c r="B16" s="203" t="s">
        <v>180</v>
      </c>
      <c r="F16" s="183"/>
    </row>
    <row r="17" spans="2:6" ht="19.5">
      <c r="B17" s="212" t="s">
        <v>177</v>
      </c>
      <c r="C17" s="213"/>
      <c r="E17" s="203" t="s">
        <v>176</v>
      </c>
      <c r="F17" s="212" t="s">
        <v>178</v>
      </c>
    </row>
    <row r="18" spans="2:6" ht="20.25">
      <c r="B18" s="191"/>
      <c r="F18" s="183"/>
    </row>
    <row r="19" ht="19.5">
      <c r="B19" s="214" t="s">
        <v>171</v>
      </c>
    </row>
    <row r="20" ht="19.5">
      <c r="B20" s="212" t="s">
        <v>172</v>
      </c>
    </row>
    <row r="21" ht="19.5">
      <c r="B21" s="203" t="s">
        <v>173</v>
      </c>
    </row>
    <row r="22" ht="19.5">
      <c r="B22" s="212" t="s">
        <v>174</v>
      </c>
    </row>
    <row r="55" ht="15">
      <c r="B55" s="184" t="s">
        <v>175</v>
      </c>
    </row>
  </sheetData>
  <sheetProtection/>
  <hyperlinks>
    <hyperlink ref="B20" r:id="rId1" tooltip="ebc" display="http://hobbybrauer.de/forum/wiki/doku.php/ebc"/>
    <hyperlink ref="B19" r:id="rId2" tooltip="srm" display="http://hobbybrauer.de/forum/wiki/doku.php/srm"/>
    <hyperlink ref="B5" r:id="rId3" tooltip="ebc" display="http://hobbybrauer.de/forum/wiki/doku.php/ebc"/>
    <hyperlink ref="D5" r:id="rId4" tooltip="srm" display="http://hobbybrauer.de/forum/wiki/doku.php/srm"/>
    <hyperlink ref="C5" r:id="rId5" tooltip="lovibond" display="http://hobbybrauer.de/forum/wiki/doku.php/lovibond"/>
    <hyperlink ref="B22" r:id="rId6" tooltip="malzuebersicht" display="http://hobbybrauer.de/forum/wiki/doku.php/malzuebersicht"/>
    <hyperlink ref="B17" r:id="rId7" display="(Kongressmaischverfahren) in einem Tintometer"/>
    <hyperlink ref="F17" r:id="rId8" tooltip="tintometer" display="http://hobbybrauer.de/forum/wiki/doku.php/tintometer"/>
  </hyperlinks>
  <printOptions/>
  <pageMargins left="0.2362204724409449" right="0.2362204724409449" top="0.15748031496062992" bottom="0.1968503937007874" header="0" footer="0.1968503937007874"/>
  <pageSetup horizontalDpi="300" verticalDpi="300" orientation="portrait" paperSize="9" scale="46" r:id="rId11"/>
  <colBreaks count="1" manualBreakCount="1">
    <brk id="9" max="56" man="1"/>
  </colBreaks>
  <drawing r:id="rId10"/>
  <tableParts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Raupe Nimmersatt</dc:creator>
  <cp:keywords/>
  <dc:description/>
  <cp:lastModifiedBy>Manfred H.</cp:lastModifiedBy>
  <cp:lastPrinted>2022-11-01T12:26:18Z</cp:lastPrinted>
  <dcterms:created xsi:type="dcterms:W3CDTF">2006-07-23T21:28:17Z</dcterms:created>
  <dcterms:modified xsi:type="dcterms:W3CDTF">2023-12-21T16:49:46Z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